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ето" sheetId="1" r:id="rId1"/>
    <sheet name="весна, осень" sheetId="2" r:id="rId2"/>
    <sheet name="твое призвание" sheetId="15" r:id="rId3"/>
    <sheet name="школа мол. актива (дневной)" sheetId="3" r:id="rId4"/>
    <sheet name="мы-патриоты (дневной)" sheetId="13" r:id="rId5"/>
    <sheet name="слет кадетов (дневной)" sheetId="14" r:id="rId6"/>
  </sheets>
  <calcPr calcId="144525"/>
</workbook>
</file>

<file path=xl/calcChain.xml><?xml version="1.0" encoding="utf-8"?>
<calcChain xmlns="http://schemas.openxmlformats.org/spreadsheetml/2006/main">
  <c r="G15" i="14" l="1"/>
  <c r="F15" i="14"/>
  <c r="D15" i="14"/>
  <c r="C15" i="14"/>
  <c r="H13" i="14"/>
  <c r="E13" i="14"/>
  <c r="E12" i="14"/>
  <c r="H12" i="14" s="1"/>
  <c r="H15" i="14" s="1"/>
  <c r="E15" i="14" l="1"/>
  <c r="N26" i="1"/>
  <c r="M25" i="1"/>
  <c r="M26" i="1"/>
  <c r="M18" i="1"/>
  <c r="M16" i="1"/>
  <c r="M13" i="1"/>
  <c r="N13" i="1"/>
  <c r="M11" i="1"/>
  <c r="N11" i="1"/>
  <c r="L26" i="1"/>
  <c r="L25" i="1"/>
  <c r="L24" i="1"/>
  <c r="L23" i="1"/>
  <c r="L21" i="1"/>
  <c r="L20" i="1"/>
  <c r="L18" i="1"/>
  <c r="L16" i="1"/>
  <c r="L15" i="1"/>
  <c r="L14" i="1"/>
  <c r="L13" i="1"/>
  <c r="L11" i="1"/>
  <c r="E13" i="2" l="1"/>
  <c r="I13" i="1"/>
  <c r="O26" i="1"/>
  <c r="O25" i="1"/>
  <c r="O22" i="1"/>
  <c r="O19" i="1"/>
  <c r="O17" i="1"/>
  <c r="O16" i="1"/>
  <c r="O11" i="1"/>
  <c r="M17" i="1"/>
  <c r="M12" i="1"/>
  <c r="N12" i="1"/>
  <c r="L12" i="1"/>
  <c r="L22" i="1"/>
  <c r="L19" i="1"/>
  <c r="L17" i="1"/>
  <c r="E12" i="13"/>
  <c r="E11" i="3"/>
  <c r="E11" i="15"/>
  <c r="F11" i="2"/>
  <c r="F13" i="2"/>
  <c r="F12" i="2" s="1"/>
  <c r="F14" i="2"/>
  <c r="F16" i="2"/>
  <c r="F15" i="2" s="1"/>
  <c r="F18" i="2"/>
  <c r="F17" i="2" s="1"/>
  <c r="F19" i="2"/>
  <c r="F21" i="2"/>
  <c r="F20" i="2" s="1"/>
  <c r="F22" i="2"/>
  <c r="F23" i="2"/>
  <c r="E23" i="2"/>
  <c r="E22" i="2"/>
  <c r="E21" i="2"/>
  <c r="E19" i="2"/>
  <c r="E18" i="2"/>
  <c r="E16" i="2"/>
  <c r="E14" i="2"/>
  <c r="E11" i="2"/>
  <c r="I11" i="1"/>
  <c r="K26" i="1"/>
  <c r="K15" i="1"/>
  <c r="K14" i="1"/>
  <c r="K13" i="1"/>
  <c r="J26" i="1"/>
  <c r="J25" i="1"/>
  <c r="J18" i="1"/>
  <c r="J16" i="1"/>
  <c r="J15" i="1"/>
  <c r="J14" i="1"/>
  <c r="J13" i="1"/>
  <c r="I26" i="1"/>
  <c r="I25" i="1"/>
  <c r="I24" i="1"/>
  <c r="I23" i="1"/>
  <c r="I21" i="1"/>
  <c r="I20" i="1"/>
  <c r="I19" i="1" s="1"/>
  <c r="I18" i="1"/>
  <c r="I16" i="1"/>
  <c r="I15" i="1"/>
  <c r="I14" i="1"/>
  <c r="H11" i="1"/>
  <c r="G11" i="1"/>
  <c r="J17" i="1" l="1"/>
  <c r="J12" i="1"/>
  <c r="F13" i="15"/>
  <c r="E20" i="2"/>
  <c r="E17" i="2"/>
  <c r="E15" i="2"/>
  <c r="E12" i="2"/>
  <c r="I22" i="1"/>
  <c r="I17" i="1"/>
  <c r="I12" i="1"/>
  <c r="O12" i="1" s="1"/>
  <c r="K12" i="1"/>
  <c r="D24" i="2" l="1"/>
  <c r="E24" i="2"/>
  <c r="F24" i="2"/>
  <c r="D17" i="2"/>
  <c r="C17" i="2"/>
  <c r="D12" i="2"/>
  <c r="C12" i="2"/>
  <c r="D27" i="1"/>
  <c r="F27" i="1"/>
  <c r="G27" i="1"/>
  <c r="H27" i="1"/>
  <c r="I27" i="1"/>
  <c r="J27" i="1"/>
  <c r="K27" i="1"/>
  <c r="L27" i="1"/>
  <c r="M27" i="1"/>
  <c r="N27" i="1"/>
  <c r="O27" i="1"/>
  <c r="C12" i="1"/>
  <c r="C27" i="1" s="1"/>
  <c r="D17" i="1"/>
  <c r="E17" i="1"/>
  <c r="C17" i="1"/>
  <c r="D12" i="1"/>
  <c r="E12" i="1"/>
  <c r="E27" i="1" s="1"/>
  <c r="D46" i="1" l="1"/>
  <c r="D47" i="1"/>
  <c r="E47" i="1" s="1"/>
  <c r="G23" i="2"/>
  <c r="G22" i="2"/>
  <c r="G14" i="2"/>
  <c r="E22" i="1" l="1"/>
  <c r="D22" i="1"/>
  <c r="C22" i="1"/>
  <c r="D19" i="1"/>
  <c r="E19" i="1"/>
  <c r="C19" i="1"/>
  <c r="G12" i="2" l="1"/>
  <c r="G20" i="2"/>
  <c r="G17" i="2"/>
  <c r="G15" i="2"/>
  <c r="D20" i="2"/>
  <c r="C20" i="2"/>
  <c r="D15" i="2"/>
  <c r="C15" i="2"/>
  <c r="C24" i="2" l="1"/>
  <c r="G11" i="2"/>
  <c r="G24" i="2" s="1"/>
  <c r="F13" i="3" l="1"/>
  <c r="D13" i="15" l="1"/>
  <c r="D14" i="13"/>
  <c r="C14" i="13"/>
  <c r="D13" i="3"/>
  <c r="E14" i="13" l="1"/>
  <c r="F14" i="13"/>
  <c r="C13" i="3"/>
  <c r="E13" i="15"/>
  <c r="G13" i="15"/>
  <c r="H12" i="13" l="1"/>
  <c r="H14" i="13" s="1"/>
  <c r="G14" i="13"/>
  <c r="H11" i="15"/>
  <c r="H13" i="15" s="1"/>
  <c r="E13" i="3" l="1"/>
  <c r="D48" i="1" s="1"/>
  <c r="E48" i="1" s="1"/>
  <c r="G13" i="3"/>
  <c r="H11" i="3" l="1"/>
  <c r="H13" i="3" s="1"/>
</calcChain>
</file>

<file path=xl/sharedStrings.xml><?xml version="1.0" encoding="utf-8"?>
<sst xmlns="http://schemas.openxmlformats.org/spreadsheetml/2006/main" count="204" uniqueCount="100">
  <si>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</si>
  <si>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</si>
  <si>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</si>
  <si>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</si>
  <si>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</si>
  <si>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</si>
  <si>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</si>
  <si>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</si>
  <si>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 №2" г. Емва</t>
  </si>
  <si>
    <t>- учебный корпус в г. Емва</t>
  </si>
  <si>
    <t>- учебный корпус в пст. Тракт</t>
  </si>
  <si>
    <t>МАОУ "НШДС" г. Емвы</t>
  </si>
  <si>
    <t>МБОУ "СОШ" пгт. Синдор</t>
  </si>
  <si>
    <t>- учебный корпус в пгт. Синдор</t>
  </si>
  <si>
    <t>МАОУ "СОШ" с. Серёгово</t>
  </si>
  <si>
    <t>- учебный корпус в с. Серёгово</t>
  </si>
  <si>
    <t>- учебный корпус в пст. Ляли</t>
  </si>
  <si>
    <t>МБОУ "СОШ" с. Шошка</t>
  </si>
  <si>
    <t>МБОУ "СОШ" пст. Чиньяворык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</si>
  <si>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</si>
  <si>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</si>
  <si>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</si>
  <si>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</si>
  <si>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</si>
  <si>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Приложение №3</t>
  </si>
  <si>
    <t>Примечание 1:</t>
  </si>
  <si>
    <t>Примечание 2:</t>
  </si>
  <si>
    <t>Численность сопровождающих</t>
  </si>
  <si>
    <t>Приложение №7</t>
  </si>
  <si>
    <t>2. Дети, чьи семьи относятся к категории малоимущих, освобождаются от уплаты родительского взноса.</t>
  </si>
  <si>
    <t>4.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</si>
  <si>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- учебный корпус в с. Шошка</t>
  </si>
  <si>
    <t>- учебный корпус в пст. Мещура</t>
  </si>
  <si>
    <t>Приложение №6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</si>
  <si>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</si>
  <si>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</si>
  <si>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родительский взнос за смену (300 рублей) без учета детей ТЖС</t>
  </si>
  <si>
    <t>Приложение №5</t>
  </si>
  <si>
    <t>Численность сопровождающих в смену</t>
  </si>
  <si>
    <t>МБОУ "СОШ №1" г. Емвы</t>
  </si>
  <si>
    <t>2 смена (июнь-июль)</t>
  </si>
  <si>
    <t>3 смена (июль-август)</t>
  </si>
  <si>
    <t>2 смена                            (июнь-июль)</t>
  </si>
  <si>
    <t>Примечание 3:</t>
  </si>
  <si>
    <t>МАУДО "ДДТ" Княжпогостского района (питание организовано на базе МБОУ "СОШ №1" г. Емвы)</t>
  </si>
  <si>
    <t>1. Питание организовано на базе МБОУ "СОШ №1" г. Емвы</t>
  </si>
  <si>
    <t>весенние каникулы</t>
  </si>
  <si>
    <t>МАУДО "ДДТ" Княжпогостского района (питание в период весенних каникул организовано на базе МБОУ "СОШ №2" г. Емвы, в период осенних каникул питание организовано на базе МБОУ "СОШ №1" г. Емвы)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</si>
  <si>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</si>
  <si>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</si>
  <si>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</si>
  <si>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Охват всего</t>
  </si>
  <si>
    <t>Республика</t>
  </si>
  <si>
    <t>Местный</t>
  </si>
  <si>
    <t>План организации оздоровительных лагерей с дневным пребыванием детей при образовательных организациях в период весенних и осенних каникул</t>
  </si>
  <si>
    <t>План организации оздоровительных лагерей с дневным пребыванием детей при образовательных организациях в период летних каникул</t>
  </si>
  <si>
    <t>план</t>
  </si>
  <si>
    <t>факт</t>
  </si>
  <si>
    <t>5. Третья смена будет работать с 1 по 21 августа. Открытие смены состоится 1 августа в 10.00 ч.</t>
  </si>
  <si>
    <r>
      <t xml:space="preserve">3.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МТБ оздоровительного лагеря с дневным пребыванием детей.</t>
    </r>
  </si>
  <si>
    <t>1. Профильная смена в лагере с дневным пребыванием "Школа молодого актива" в период летних каникул при МАУДО "ДДТ" Княжпогостского района работает 15 рабочих дней.</t>
  </si>
  <si>
    <t>1. Профильная смена в лагере с дневным пребыванием "Твое призвание" в период летних каникул при МАУДО "ДДТ" Княжпогостского района работает 15 рабочих дней.</t>
  </si>
  <si>
    <t>1. Профильная смена в лагере с дневным пребыванием "Мы-патриоты!" при МАУДО "ДДТ" Княжпогостского района работает 5 рабочих дней.</t>
  </si>
  <si>
    <t xml:space="preserve"> Профильная смена в лагере с дневным пребыванием детей при образовательных организациях района в период осенних каникул</t>
  </si>
  <si>
    <t xml:space="preserve"> Профильная смена в лагере с дневным пребыванием детей при образовательных организациях района в период летних каникул</t>
  </si>
  <si>
    <t>1. Профильная смена в лагере с дневным пребыванием "Слет кадетов" работает 15 рабочих дней.</t>
  </si>
  <si>
    <t>МБОУ "СОШ №2" г. Емвы</t>
  </si>
  <si>
    <t>МАУДО "ДДТ" Княжпогостского района (питание 1-ой смены организовано на базе МБОУ "СОШ №2" г. Емвы, питание 2-ей и 3-ей смены организовано на базе МБОУ "СОШ №1" г. Емвы)</t>
  </si>
  <si>
    <t>Приложение №4</t>
  </si>
  <si>
    <t>1. Первая смена будет работать с 3 по 23 июня. Торжественное открытие оздоровительных лагерей с дневным пребыванием детей состоится 3 июня 2019 года в 10.00 ч.</t>
  </si>
  <si>
    <t>2. Закрытие смены 21 июня в 14.00 ч. Выходные дни - 8,9,12,15,16,22 и 23 июня 2019 года.</t>
  </si>
  <si>
    <t>4. Закрытие 2 смены 19 июля в 14.00 ч. Выходные дни - 6,7,13,14,20 и 21 июля 2019 года.</t>
  </si>
  <si>
    <t>6. Закрытие 3 смены 21 августа в 14.00 ч. Выходные дни - 3,4,10,11,17 и 18 августа 2019 года.</t>
  </si>
  <si>
    <t>2.  Профильная смена в лагере с дневным пребыванием "Твое призвание" будет работать с 1 июля по 21 июля. Торжественное открытие лагеря состоится 1 июля 2019 года в 10.00 ч.</t>
  </si>
  <si>
    <t>3. Закрытие смены 19 июля в 14.00 ч. Выходные дни - 6,7,13,14,20 и 21 июля 2019 года.</t>
  </si>
  <si>
    <t>2.  Профильная смена в лагере с дневным пребыванием "Школа молодого актива" будет работать с 1 июля по 21 июля. Торжественное открытие лагеря состоится 1 июля 2019 года в 10.00 ч.</t>
  </si>
  <si>
    <t>2.  Профильная смена в лагере с дневным пребывание "Ма-патриоты!" будет работать с 5 ноября по 9 ноября 2019 года. Торжественное открытие лагеря состоится 5 ноября 2019 года в 10.00 ч.</t>
  </si>
  <si>
    <t>3. Закрытие смены состоится 9 ноября 2019 года в 14.00 ч.</t>
  </si>
  <si>
    <t>2.  Профильная смена в лагере с дневным пребывание "Слет кадетов" будет работать с 1 по 21 августа 2019 года. Торжественное открытие лагеря состоится 1 августа 2019 года в 10.00 ч.</t>
  </si>
  <si>
    <t>3. Закрытие 3 смены 21 августа в 14.00 ч. Выходные дни - 3,4,10,11,17 и 18 августа 2019 года.</t>
  </si>
  <si>
    <t>2 смена (июль)</t>
  </si>
  <si>
    <t>1 смена (июнь),            66,70 р/д * 14 раб. дней</t>
  </si>
  <si>
    <t>2 смена (июнь-июль),         66,70 р/д * 15 раб. дней</t>
  </si>
  <si>
    <t>3 смена (июль-август),            66,70 р/д * 15 раб. дней</t>
  </si>
  <si>
    <t>весенние каникулы,            66,70 р/д * 5 раб. дней</t>
  </si>
  <si>
    <t>осенние каникулы,            66,70 р/д * 5 раб. дней</t>
  </si>
  <si>
    <t>2 смена                            (июнь-июль),             66,70 р/д * 15 дней</t>
  </si>
  <si>
    <t xml:space="preserve">2 смена (июль),         66,70 р/д * 15 дней        </t>
  </si>
  <si>
    <t xml:space="preserve">66,70 р/д * 15 дней        </t>
  </si>
  <si>
    <t xml:space="preserve">66,70 р/д * 5 раб. дней        </t>
  </si>
  <si>
    <t>Родительский взнос за смену                   (600 рублей) без учета детей ТЖС</t>
  </si>
  <si>
    <t>1. Родительский взнос в виде безвозмездного поступления в размере 600 рублей с одного ребенка в смену.</t>
  </si>
  <si>
    <t>- учебный корпус МАУ "ФСК" г. Емва (реализация образовательной программы)</t>
  </si>
  <si>
    <t>3. Вторая смена будет работать с 1 июля по 21 июля. Открытие смены состоится 1 июня в 10.00 ч.</t>
  </si>
  <si>
    <t>от 18 апреля 2019 года № 133</t>
  </si>
  <si>
    <t>от 18 апреля 2019 года №133</t>
  </si>
  <si>
    <t>Организация работы профильного отряда "Мы-патриоты!"</t>
  </si>
  <si>
    <t>Организация работы профильного отряда "Школа молодого актива".</t>
  </si>
  <si>
    <t>Организация работы профильного отряда "Твое призвание"</t>
  </si>
  <si>
    <t>Организация работы профильного патриотического отряда  "Слет кадетов"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</si>
</sst>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F7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3" fillId="2" borderId="5" xfId="0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/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4" fontId="5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2" fillId="0" borderId="0" xfId="0" applyNumberFormat="1" applyFont="1" applyFill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CF7D2"/>
      <color rgb="FFD2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topLeftCell="A7" zoomScaleNormal="100" workbookViewId="0">
      <selection activeCell="A31" sqref="A31:K31"/>
    </sheetView>
  </sheetViews>
  <sheetFormatPr defaultColWidth="8.85546875" defaultRowHeight="12.75" x14ac:dyDescent="0.2"/>
  <cols>
    <col min="1" max="1" width="5.140625" style="11" customWidth="1"/>
    <col min="2" max="2" width="40.28515625" style="11" customWidth="1"/>
    <col min="3" max="3" width="10.28515625" style="11" customWidth="1"/>
    <col min="4" max="4" width="10.85546875" style="11" customWidth="1"/>
    <col min="5" max="5" width="10.28515625" style="11" customWidth="1"/>
    <col min="6" max="11" width="11.42578125" style="11" customWidth="1"/>
    <col min="12" max="14" width="10" style="11" customWidth="1"/>
    <col min="15" max="15" width="12" style="11" customWidth="1"/>
    <col min="16" max="19" width="9.85546875" style="11" bestFit="1" customWidth="1"/>
    <col min="20" max="16384" width="8.85546875" style="11"/>
  </cols>
  <sheetData>
    <row r="1" spans="1:19" x14ac:dyDescent="0.2">
      <c r="L1" s="79" t="s">
        <v>21</v>
      </c>
      <c r="M1" s="79"/>
      <c r="N1" s="79"/>
      <c r="O1" s="79"/>
    </row>
    <row r="2" spans="1:19" x14ac:dyDescent="0.2">
      <c r="L2" s="79" t="s">
        <v>22</v>
      </c>
      <c r="M2" s="79"/>
      <c r="N2" s="79"/>
      <c r="O2" s="79"/>
    </row>
    <row r="3" spans="1:19" x14ac:dyDescent="0.2">
      <c r="L3" s="79" t="s">
        <v>23</v>
      </c>
      <c r="M3" s="79"/>
      <c r="N3" s="79"/>
      <c r="O3" s="79"/>
    </row>
    <row r="4" spans="1:19" x14ac:dyDescent="0.2">
      <c r="L4" s="80" t="s">
        <v>94</v>
      </c>
      <c r="M4" s="80"/>
      <c r="N4" s="80"/>
      <c r="O4" s="80"/>
    </row>
    <row r="5" spans="1:19" x14ac:dyDescent="0.2">
      <c r="L5" s="32"/>
      <c r="M5" s="32"/>
      <c r="N5" s="32"/>
      <c r="O5" s="32"/>
    </row>
    <row r="6" spans="1:19" x14ac:dyDescent="0.2">
      <c r="A6" s="82" t="s">
        <v>55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8" spans="1:19" s="15" customFormat="1" ht="14.45" customHeight="1" x14ac:dyDescent="0.25">
      <c r="A8" s="94" t="s">
        <v>5</v>
      </c>
      <c r="B8" s="81" t="s">
        <v>0</v>
      </c>
      <c r="C8" s="83" t="s">
        <v>1</v>
      </c>
      <c r="D8" s="84"/>
      <c r="E8" s="84"/>
      <c r="F8" s="87" t="s">
        <v>3</v>
      </c>
      <c r="G8" s="88"/>
      <c r="H8" s="88"/>
      <c r="I8" s="88"/>
      <c r="J8" s="88"/>
      <c r="K8" s="88"/>
      <c r="L8" s="88"/>
      <c r="M8" s="88"/>
      <c r="N8" s="88"/>
      <c r="O8" s="81" t="s">
        <v>4</v>
      </c>
    </row>
    <row r="9" spans="1:19" s="15" customFormat="1" ht="39.6" customHeight="1" x14ac:dyDescent="0.25">
      <c r="A9" s="95"/>
      <c r="B9" s="81"/>
      <c r="C9" s="85"/>
      <c r="D9" s="86"/>
      <c r="E9" s="86"/>
      <c r="F9" s="87" t="s">
        <v>7</v>
      </c>
      <c r="G9" s="88"/>
      <c r="H9" s="88"/>
      <c r="I9" s="87" t="s">
        <v>6</v>
      </c>
      <c r="J9" s="88"/>
      <c r="K9" s="88"/>
      <c r="L9" s="87" t="s">
        <v>90</v>
      </c>
      <c r="M9" s="88"/>
      <c r="N9" s="88"/>
      <c r="O9" s="81"/>
    </row>
    <row r="10" spans="1:19" s="15" customFormat="1" ht="63.75" x14ac:dyDescent="0.25">
      <c r="A10" s="96"/>
      <c r="B10" s="81"/>
      <c r="C10" s="37" t="s">
        <v>2</v>
      </c>
      <c r="D10" s="37" t="s">
        <v>40</v>
      </c>
      <c r="E10" s="37" t="s">
        <v>41</v>
      </c>
      <c r="F10" s="61" t="s">
        <v>81</v>
      </c>
      <c r="G10" s="61" t="s">
        <v>82</v>
      </c>
      <c r="H10" s="61" t="s">
        <v>83</v>
      </c>
      <c r="I10" s="63" t="s">
        <v>81</v>
      </c>
      <c r="J10" s="63" t="s">
        <v>82</v>
      </c>
      <c r="K10" s="63" t="s">
        <v>83</v>
      </c>
      <c r="L10" s="37" t="s">
        <v>2</v>
      </c>
      <c r="M10" s="37" t="s">
        <v>40</v>
      </c>
      <c r="N10" s="37" t="s">
        <v>41</v>
      </c>
      <c r="O10" s="81"/>
    </row>
    <row r="11" spans="1:19" x14ac:dyDescent="0.2">
      <c r="A11" s="16">
        <v>1</v>
      </c>
      <c r="B11" s="17" t="s">
        <v>19</v>
      </c>
      <c r="C11" s="37">
        <v>65</v>
      </c>
      <c r="D11" s="37">
        <v>65</v>
      </c>
      <c r="E11" s="37">
        <v>60</v>
      </c>
      <c r="F11" s="12">
        <v>55537.3</v>
      </c>
      <c r="G11" s="12">
        <f>D11*15*66.7</f>
        <v>65032.5</v>
      </c>
      <c r="H11" s="12">
        <f>E11*15*66.7</f>
        <v>60030</v>
      </c>
      <c r="I11" s="12">
        <f>C11*14*66.7-55537.3</f>
        <v>5159.6999999999971</v>
      </c>
      <c r="J11" s="12"/>
      <c r="K11" s="12"/>
      <c r="L11" s="12">
        <f>C11*600</f>
        <v>39000</v>
      </c>
      <c r="M11" s="12">
        <f>D11*600</f>
        <v>39000</v>
      </c>
      <c r="N11" s="12">
        <f t="shared" ref="N11" si="0">E11*600</f>
        <v>36000</v>
      </c>
      <c r="O11" s="12">
        <f>F11+G11+H11+I11+J11+K11</f>
        <v>185759.5</v>
      </c>
      <c r="P11" s="31"/>
      <c r="Q11" s="31"/>
      <c r="R11" s="30"/>
      <c r="S11" s="30"/>
    </row>
    <row r="12" spans="1:19" x14ac:dyDescent="0.2">
      <c r="A12" s="16">
        <v>2</v>
      </c>
      <c r="B12" s="18" t="s">
        <v>8</v>
      </c>
      <c r="C12" s="19">
        <f>C13+C14+C15</f>
        <v>100</v>
      </c>
      <c r="D12" s="19">
        <f t="shared" ref="D12:E12" si="1">D13+D14+D15</f>
        <v>50</v>
      </c>
      <c r="E12" s="19">
        <f t="shared" si="1"/>
        <v>43</v>
      </c>
      <c r="F12" s="13"/>
      <c r="G12" s="13"/>
      <c r="H12" s="13"/>
      <c r="I12" s="13">
        <f>I13+I14+I15</f>
        <v>93380</v>
      </c>
      <c r="J12" s="13">
        <f t="shared" ref="J12:K12" si="2">J13+J14+J15</f>
        <v>50025</v>
      </c>
      <c r="K12" s="13">
        <f t="shared" si="2"/>
        <v>43021.5</v>
      </c>
      <c r="L12" s="13">
        <f>L13+L14+L15</f>
        <v>60000</v>
      </c>
      <c r="M12" s="13">
        <f t="shared" ref="M12:N12" si="3">M13+M14+M15</f>
        <v>30000</v>
      </c>
      <c r="N12" s="13">
        <f t="shared" si="3"/>
        <v>25800</v>
      </c>
      <c r="O12" s="12">
        <f>F12+G12+H12+I12+J12+K12</f>
        <v>186426.5</v>
      </c>
      <c r="P12" s="31"/>
      <c r="Q12" s="31"/>
      <c r="R12" s="30"/>
      <c r="S12" s="30"/>
    </row>
    <row r="13" spans="1:19" s="23" customFormat="1" ht="12" x14ac:dyDescent="0.2">
      <c r="A13" s="20"/>
      <c r="B13" s="21" t="s">
        <v>9</v>
      </c>
      <c r="C13" s="22">
        <v>65</v>
      </c>
      <c r="D13" s="22">
        <v>50</v>
      </c>
      <c r="E13" s="22">
        <v>43</v>
      </c>
      <c r="F13" s="34"/>
      <c r="G13" s="34"/>
      <c r="H13" s="34"/>
      <c r="I13" s="34">
        <f>C13*14*66.7</f>
        <v>60697</v>
      </c>
      <c r="J13" s="34">
        <f t="shared" ref="J13:K15" si="4">D13*15*66.7</f>
        <v>50025</v>
      </c>
      <c r="K13" s="34">
        <f t="shared" si="4"/>
        <v>43021.5</v>
      </c>
      <c r="L13" s="34">
        <f>C13*600</f>
        <v>39000</v>
      </c>
      <c r="M13" s="34">
        <f t="shared" ref="M13:N13" si="5">D13*600</f>
        <v>30000</v>
      </c>
      <c r="N13" s="34">
        <f t="shared" si="5"/>
        <v>25800</v>
      </c>
      <c r="O13" s="14"/>
      <c r="P13" s="55"/>
      <c r="Q13" s="55"/>
      <c r="R13" s="55"/>
      <c r="S13" s="55"/>
    </row>
    <row r="14" spans="1:19" s="23" customFormat="1" ht="12" x14ac:dyDescent="0.2">
      <c r="A14" s="20"/>
      <c r="B14" s="21" t="s">
        <v>10</v>
      </c>
      <c r="C14" s="64">
        <v>10</v>
      </c>
      <c r="D14" s="20"/>
      <c r="E14" s="20"/>
      <c r="F14" s="34"/>
      <c r="G14" s="14"/>
      <c r="H14" s="14"/>
      <c r="I14" s="34">
        <f>C14*14*66.7</f>
        <v>9338</v>
      </c>
      <c r="J14" s="34">
        <f t="shared" si="4"/>
        <v>0</v>
      </c>
      <c r="K14" s="34">
        <f t="shared" si="4"/>
        <v>0</v>
      </c>
      <c r="L14" s="34">
        <f>C14*600</f>
        <v>6000</v>
      </c>
      <c r="M14" s="34"/>
      <c r="N14" s="34"/>
      <c r="O14" s="14"/>
      <c r="P14" s="55"/>
      <c r="Q14" s="55"/>
      <c r="R14" s="55"/>
      <c r="S14" s="55"/>
    </row>
    <row r="15" spans="1:19" s="23" customFormat="1" ht="24" x14ac:dyDescent="0.2">
      <c r="A15" s="20"/>
      <c r="B15" s="38" t="s">
        <v>92</v>
      </c>
      <c r="C15" s="20">
        <v>25</v>
      </c>
      <c r="D15" s="20"/>
      <c r="E15" s="20"/>
      <c r="F15" s="34"/>
      <c r="G15" s="14"/>
      <c r="H15" s="14"/>
      <c r="I15" s="34">
        <f>C15*14*66.7</f>
        <v>23345</v>
      </c>
      <c r="J15" s="34">
        <f t="shared" si="4"/>
        <v>0</v>
      </c>
      <c r="K15" s="34">
        <f t="shared" si="4"/>
        <v>0</v>
      </c>
      <c r="L15" s="34">
        <f>C15*600</f>
        <v>15000</v>
      </c>
      <c r="M15" s="34"/>
      <c r="N15" s="34"/>
      <c r="O15" s="12"/>
      <c r="P15" s="55"/>
      <c r="Q15" s="55"/>
      <c r="R15" s="55"/>
      <c r="S15" s="55"/>
    </row>
    <row r="16" spans="1:19" x14ac:dyDescent="0.2">
      <c r="A16" s="16">
        <v>3</v>
      </c>
      <c r="B16" s="18" t="s">
        <v>11</v>
      </c>
      <c r="C16" s="19">
        <v>30</v>
      </c>
      <c r="D16" s="19">
        <v>20</v>
      </c>
      <c r="E16" s="19"/>
      <c r="F16" s="13"/>
      <c r="G16" s="13"/>
      <c r="H16" s="13"/>
      <c r="I16" s="12">
        <f>C16*14*66.7</f>
        <v>28014</v>
      </c>
      <c r="J16" s="12">
        <f>D16*15*66.7</f>
        <v>20010</v>
      </c>
      <c r="K16" s="13"/>
      <c r="L16" s="12">
        <f>C16*600</f>
        <v>18000</v>
      </c>
      <c r="M16" s="12">
        <f>D16*600</f>
        <v>12000</v>
      </c>
      <c r="N16" s="12"/>
      <c r="O16" s="12">
        <f>F16+G16+H16+I16+J16+K16</f>
        <v>48024</v>
      </c>
      <c r="P16" s="31"/>
      <c r="Q16" s="31"/>
      <c r="R16" s="30"/>
      <c r="S16" s="30"/>
    </row>
    <row r="17" spans="1:19" x14ac:dyDescent="0.2">
      <c r="A17" s="16">
        <v>4</v>
      </c>
      <c r="B17" s="18" t="s">
        <v>12</v>
      </c>
      <c r="C17" s="19">
        <f>C18</f>
        <v>55</v>
      </c>
      <c r="D17" s="19">
        <f t="shared" ref="D17:E17" si="6">D18</f>
        <v>50</v>
      </c>
      <c r="E17" s="19">
        <f t="shared" si="6"/>
        <v>0</v>
      </c>
      <c r="F17" s="13"/>
      <c r="G17" s="13"/>
      <c r="H17" s="13"/>
      <c r="I17" s="12">
        <f>I18</f>
        <v>51359</v>
      </c>
      <c r="J17" s="12">
        <f>J18</f>
        <v>50025</v>
      </c>
      <c r="K17" s="13"/>
      <c r="L17" s="13">
        <f>L18</f>
        <v>33000</v>
      </c>
      <c r="M17" s="13">
        <f>M18</f>
        <v>30000</v>
      </c>
      <c r="N17" s="13"/>
      <c r="O17" s="12">
        <f>F17+G17+H17+I17+J17+K17</f>
        <v>101384</v>
      </c>
      <c r="P17" s="31"/>
      <c r="Q17" s="31"/>
      <c r="R17" s="30"/>
      <c r="S17" s="30"/>
    </row>
    <row r="18" spans="1:19" s="23" customFormat="1" ht="12" x14ac:dyDescent="0.2">
      <c r="A18" s="20"/>
      <c r="B18" s="21" t="s">
        <v>13</v>
      </c>
      <c r="C18" s="22">
        <v>55</v>
      </c>
      <c r="D18" s="22">
        <v>50</v>
      </c>
      <c r="E18" s="22"/>
      <c r="F18" s="14"/>
      <c r="G18" s="14"/>
      <c r="H18" s="14"/>
      <c r="I18" s="34">
        <f>C18*14*66.7</f>
        <v>51359</v>
      </c>
      <c r="J18" s="34">
        <f>D18*15*66.7</f>
        <v>50025</v>
      </c>
      <c r="K18" s="14"/>
      <c r="L18" s="34">
        <f>C18*600</f>
        <v>33000</v>
      </c>
      <c r="M18" s="34">
        <f>D18*600</f>
        <v>30000</v>
      </c>
      <c r="N18" s="34"/>
      <c r="O18" s="14"/>
      <c r="P18" s="55"/>
      <c r="Q18" s="55"/>
      <c r="R18" s="55"/>
      <c r="S18" s="55"/>
    </row>
    <row r="19" spans="1:19" x14ac:dyDescent="0.2">
      <c r="A19" s="16">
        <v>5</v>
      </c>
      <c r="B19" s="18" t="s">
        <v>14</v>
      </c>
      <c r="C19" s="19">
        <f>C20+C21</f>
        <v>21</v>
      </c>
      <c r="D19" s="19">
        <f t="shared" ref="D19:E19" si="7">D20+D21</f>
        <v>0</v>
      </c>
      <c r="E19" s="19">
        <f t="shared" si="7"/>
        <v>0</v>
      </c>
      <c r="F19" s="13"/>
      <c r="G19" s="13"/>
      <c r="H19" s="13"/>
      <c r="I19" s="12">
        <f>I20+I21</f>
        <v>19609.800000000003</v>
      </c>
      <c r="J19" s="13"/>
      <c r="K19" s="13"/>
      <c r="L19" s="13">
        <f>L20+L21</f>
        <v>12600</v>
      </c>
      <c r="M19" s="13"/>
      <c r="N19" s="13"/>
      <c r="O19" s="12">
        <f>F19+G19+H19+I19+J19+K19</f>
        <v>19609.800000000003</v>
      </c>
      <c r="P19" s="31"/>
      <c r="Q19" s="31"/>
      <c r="R19" s="30"/>
      <c r="S19" s="30"/>
    </row>
    <row r="20" spans="1:19" s="23" customFormat="1" ht="12" x14ac:dyDescent="0.2">
      <c r="A20" s="20"/>
      <c r="B20" s="21" t="s">
        <v>15</v>
      </c>
      <c r="C20" s="64">
        <v>10</v>
      </c>
      <c r="D20" s="22"/>
      <c r="E20" s="22"/>
      <c r="F20" s="14"/>
      <c r="G20" s="14"/>
      <c r="H20" s="14"/>
      <c r="I20" s="34">
        <f>C20*14*66.7</f>
        <v>9338</v>
      </c>
      <c r="J20" s="14"/>
      <c r="K20" s="14"/>
      <c r="L20" s="34">
        <f>C20*600</f>
        <v>6000</v>
      </c>
      <c r="M20" s="34"/>
      <c r="N20" s="34"/>
      <c r="O20" s="14"/>
      <c r="P20" s="55"/>
      <c r="Q20" s="55"/>
      <c r="R20" s="55"/>
      <c r="S20" s="55"/>
    </row>
    <row r="21" spans="1:19" s="23" customFormat="1" ht="12" x14ac:dyDescent="0.2">
      <c r="A21" s="20"/>
      <c r="B21" s="21" t="s">
        <v>16</v>
      </c>
      <c r="C21" s="64">
        <v>11</v>
      </c>
      <c r="D21" s="22"/>
      <c r="E21" s="22"/>
      <c r="F21" s="14"/>
      <c r="G21" s="14"/>
      <c r="H21" s="14"/>
      <c r="I21" s="34">
        <f>C21*14*66.7</f>
        <v>10271.800000000001</v>
      </c>
      <c r="J21" s="14"/>
      <c r="K21" s="14"/>
      <c r="L21" s="34">
        <f>C21*600</f>
        <v>6600</v>
      </c>
      <c r="M21" s="34"/>
      <c r="N21" s="34"/>
      <c r="O21" s="14"/>
      <c r="P21" s="55"/>
      <c r="Q21" s="55"/>
      <c r="R21" s="55"/>
      <c r="S21" s="55"/>
    </row>
    <row r="22" spans="1:19" x14ac:dyDescent="0.2">
      <c r="A22" s="16">
        <v>6</v>
      </c>
      <c r="B22" s="18" t="s">
        <v>17</v>
      </c>
      <c r="C22" s="19">
        <f>C23+C24</f>
        <v>25</v>
      </c>
      <c r="D22" s="19">
        <f>D23+D24</f>
        <v>0</v>
      </c>
      <c r="E22" s="19">
        <f>E23+E24</f>
        <v>0</v>
      </c>
      <c r="F22" s="13"/>
      <c r="G22" s="13"/>
      <c r="H22" s="13"/>
      <c r="I22" s="12">
        <f>I23+I24</f>
        <v>23345</v>
      </c>
      <c r="J22" s="13"/>
      <c r="K22" s="13"/>
      <c r="L22" s="13">
        <f>L23+L24</f>
        <v>15000</v>
      </c>
      <c r="M22" s="13"/>
      <c r="N22" s="13"/>
      <c r="O22" s="12">
        <f>F22+G22+H22+I22+J22+K22</f>
        <v>23345</v>
      </c>
      <c r="P22" s="31"/>
      <c r="Q22" s="31"/>
      <c r="R22" s="30"/>
      <c r="S22" s="30"/>
    </row>
    <row r="23" spans="1:19" s="23" customFormat="1" ht="12" x14ac:dyDescent="0.2">
      <c r="A23" s="20"/>
      <c r="B23" s="21" t="s">
        <v>31</v>
      </c>
      <c r="C23" s="64">
        <v>15</v>
      </c>
      <c r="D23" s="22"/>
      <c r="E23" s="22"/>
      <c r="F23" s="56"/>
      <c r="G23" s="14"/>
      <c r="H23" s="14"/>
      <c r="I23" s="34">
        <f>C23*14*66.7</f>
        <v>14007</v>
      </c>
      <c r="J23" s="14"/>
      <c r="K23" s="14"/>
      <c r="L23" s="34">
        <f>C23*600</f>
        <v>9000</v>
      </c>
      <c r="M23" s="34"/>
      <c r="N23" s="34"/>
      <c r="O23" s="14"/>
      <c r="P23" s="55"/>
      <c r="Q23" s="55"/>
      <c r="R23" s="55"/>
      <c r="S23" s="55"/>
    </row>
    <row r="24" spans="1:19" s="23" customFormat="1" ht="12" x14ac:dyDescent="0.2">
      <c r="A24" s="20"/>
      <c r="B24" s="21" t="s">
        <v>32</v>
      </c>
      <c r="C24" s="64">
        <v>10</v>
      </c>
      <c r="D24" s="22"/>
      <c r="E24" s="22"/>
      <c r="F24" s="14"/>
      <c r="G24" s="14"/>
      <c r="H24" s="14"/>
      <c r="I24" s="34">
        <f>C24*14*66.7</f>
        <v>9338</v>
      </c>
      <c r="J24" s="14"/>
      <c r="K24" s="14"/>
      <c r="L24" s="34">
        <f>C24*600</f>
        <v>6000</v>
      </c>
      <c r="M24" s="34"/>
      <c r="N24" s="34"/>
      <c r="O24" s="14"/>
      <c r="P24" s="55"/>
      <c r="Q24" s="55"/>
      <c r="R24" s="55"/>
      <c r="S24" s="55"/>
    </row>
    <row r="25" spans="1:19" x14ac:dyDescent="0.2">
      <c r="A25" s="16">
        <v>7</v>
      </c>
      <c r="B25" s="18" t="s">
        <v>18</v>
      </c>
      <c r="C25" s="19">
        <v>40</v>
      </c>
      <c r="D25" s="19">
        <v>30</v>
      </c>
      <c r="E25" s="19">
        <v>0</v>
      </c>
      <c r="F25" s="13"/>
      <c r="G25" s="13"/>
      <c r="H25" s="13"/>
      <c r="I25" s="12">
        <f>C25*14*66.7</f>
        <v>37352</v>
      </c>
      <c r="J25" s="12">
        <f>D25*15*66.7</f>
        <v>30015</v>
      </c>
      <c r="K25" s="13"/>
      <c r="L25" s="12">
        <f>C25*600</f>
        <v>24000</v>
      </c>
      <c r="M25" s="12">
        <f>D25*600</f>
        <v>18000</v>
      </c>
      <c r="N25" s="12"/>
      <c r="O25" s="12">
        <f>F25+G25+H25+I25+J25+K25</f>
        <v>67367</v>
      </c>
      <c r="P25" s="31"/>
      <c r="Q25" s="31"/>
      <c r="R25" s="30"/>
      <c r="S25" s="30"/>
    </row>
    <row r="26" spans="1:19" ht="53.45" customHeight="1" x14ac:dyDescent="0.2">
      <c r="A26" s="16">
        <v>8</v>
      </c>
      <c r="B26" s="17" t="s">
        <v>67</v>
      </c>
      <c r="C26" s="16">
        <v>80</v>
      </c>
      <c r="D26" s="16">
        <v>80</v>
      </c>
      <c r="E26" s="16">
        <v>80</v>
      </c>
      <c r="F26" s="12"/>
      <c r="G26" s="12"/>
      <c r="H26" s="12"/>
      <c r="I26" s="12">
        <f>C26*14*66.7</f>
        <v>74704</v>
      </c>
      <c r="J26" s="12">
        <f>D26*15*66.7</f>
        <v>80040</v>
      </c>
      <c r="K26" s="12">
        <f>E26*15*66.7</f>
        <v>80040</v>
      </c>
      <c r="L26" s="12">
        <f>C26*600</f>
        <v>48000</v>
      </c>
      <c r="M26" s="12">
        <f>D26*600</f>
        <v>48000</v>
      </c>
      <c r="N26" s="12">
        <f>E26*600</f>
        <v>48000</v>
      </c>
      <c r="O26" s="12">
        <f>F26+G26+H26+I26+J26+K26</f>
        <v>234784</v>
      </c>
      <c r="P26" s="31"/>
      <c r="Q26" s="31"/>
      <c r="R26" s="31"/>
      <c r="S26" s="31"/>
    </row>
    <row r="27" spans="1:19" x14ac:dyDescent="0.2">
      <c r="A27" s="43"/>
      <c r="B27" s="44" t="s">
        <v>4</v>
      </c>
      <c r="C27" s="45">
        <f>C11+C12+C16+C17+C19+C22+C25+C26</f>
        <v>416</v>
      </c>
      <c r="D27" s="45">
        <f t="shared" ref="D27:O27" si="8">D11+D12+D16+D17+D19+D22+D25+D26</f>
        <v>295</v>
      </c>
      <c r="E27" s="45">
        <f t="shared" si="8"/>
        <v>183</v>
      </c>
      <c r="F27" s="42">
        <f t="shared" si="8"/>
        <v>55537.3</v>
      </c>
      <c r="G27" s="42">
        <f t="shared" si="8"/>
        <v>65032.5</v>
      </c>
      <c r="H27" s="42">
        <f t="shared" si="8"/>
        <v>60030</v>
      </c>
      <c r="I27" s="42">
        <f t="shared" si="8"/>
        <v>332923.5</v>
      </c>
      <c r="J27" s="42">
        <f t="shared" si="8"/>
        <v>230115</v>
      </c>
      <c r="K27" s="42">
        <f t="shared" si="8"/>
        <v>123061.5</v>
      </c>
      <c r="L27" s="42">
        <f t="shared" si="8"/>
        <v>249600</v>
      </c>
      <c r="M27" s="42">
        <f t="shared" si="8"/>
        <v>177000</v>
      </c>
      <c r="N27" s="42">
        <f t="shared" si="8"/>
        <v>109800</v>
      </c>
      <c r="O27" s="42">
        <f t="shared" si="8"/>
        <v>866699.8</v>
      </c>
      <c r="P27" s="31"/>
      <c r="Q27" s="31"/>
      <c r="R27" s="30"/>
      <c r="S27" s="30"/>
    </row>
    <row r="28" spans="1:19" x14ac:dyDescent="0.2">
      <c r="I28" s="24"/>
      <c r="J28" s="24"/>
      <c r="P28" s="30"/>
      <c r="Q28" s="30"/>
      <c r="R28" s="31"/>
      <c r="S28" s="30"/>
    </row>
    <row r="29" spans="1:19" ht="14.45" customHeight="1" x14ac:dyDescent="0.2">
      <c r="A29" s="50" t="s">
        <v>25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9" ht="12.75" customHeight="1" x14ac:dyDescent="0.25">
      <c r="A30" s="90" t="s">
        <v>69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65"/>
      <c r="N30" s="66"/>
      <c r="O30" s="66"/>
    </row>
    <row r="31" spans="1:19" ht="15" x14ac:dyDescent="0.25">
      <c r="A31" s="89" t="s">
        <v>70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65"/>
      <c r="M31" s="66"/>
      <c r="N31" s="66"/>
      <c r="O31" s="66"/>
    </row>
    <row r="32" spans="1:19" ht="15" x14ac:dyDescent="0.25">
      <c r="A32" s="89" t="s">
        <v>93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67"/>
      <c r="M32" s="50"/>
      <c r="N32" s="50"/>
      <c r="O32" s="68"/>
    </row>
    <row r="33" spans="1:15" ht="12.75" customHeight="1" x14ac:dyDescent="0.2">
      <c r="A33" s="89" t="s">
        <v>71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66"/>
      <c r="M33" s="66"/>
      <c r="N33" s="66"/>
      <c r="O33" s="66"/>
    </row>
    <row r="34" spans="1:15" ht="12.75" customHeight="1" x14ac:dyDescent="0.25">
      <c r="A34" s="90" t="s">
        <v>58</v>
      </c>
      <c r="B34" s="91"/>
      <c r="C34" s="91"/>
      <c r="D34" s="91"/>
      <c r="E34" s="91"/>
      <c r="F34" s="91"/>
      <c r="G34" s="91"/>
      <c r="H34" s="66"/>
      <c r="I34" s="66"/>
      <c r="J34" s="66"/>
      <c r="K34" s="66"/>
      <c r="L34" s="66"/>
      <c r="M34" s="66"/>
      <c r="N34" s="66"/>
      <c r="O34" s="65"/>
    </row>
    <row r="35" spans="1:15" ht="15" x14ac:dyDescent="0.25">
      <c r="A35" s="90" t="s">
        <v>72</v>
      </c>
      <c r="B35" s="91"/>
      <c r="C35" s="91"/>
      <c r="D35" s="91"/>
      <c r="E35" s="91"/>
      <c r="F35" s="91"/>
      <c r="G35" s="91"/>
      <c r="H35" s="91"/>
      <c r="I35" s="60"/>
      <c r="J35" s="60"/>
      <c r="K35" s="60"/>
      <c r="L35" s="51"/>
      <c r="M35" s="50"/>
      <c r="N35" s="50"/>
      <c r="O35" s="50"/>
    </row>
    <row r="36" spans="1:15" ht="12.75" customHeight="1" x14ac:dyDescent="0.2">
      <c r="A36" s="50" t="s">
        <v>26</v>
      </c>
      <c r="B36" s="50"/>
      <c r="C36" s="60"/>
      <c r="D36" s="60"/>
      <c r="E36" s="60"/>
      <c r="F36" s="60"/>
      <c r="G36" s="60"/>
      <c r="H36" s="60"/>
      <c r="I36" s="60"/>
      <c r="J36" s="60"/>
      <c r="K36" s="60"/>
      <c r="L36" s="50"/>
      <c r="M36" s="50"/>
      <c r="N36" s="50"/>
      <c r="O36" s="50"/>
    </row>
    <row r="37" spans="1:15" ht="12.75" customHeight="1" x14ac:dyDescent="0.25">
      <c r="A37" s="92" t="s">
        <v>91</v>
      </c>
      <c r="B37" s="93"/>
      <c r="C37" s="93"/>
      <c r="D37" s="93"/>
      <c r="E37" s="93"/>
      <c r="F37" s="93"/>
      <c r="G37" s="93"/>
      <c r="H37" s="52"/>
      <c r="I37" s="50"/>
      <c r="J37" s="51"/>
      <c r="K37" s="50"/>
      <c r="L37" s="50"/>
      <c r="M37" s="50"/>
      <c r="N37" s="50"/>
      <c r="O37" s="50"/>
    </row>
    <row r="38" spans="1:15" x14ac:dyDescent="0.2">
      <c r="A38" s="50" t="s">
        <v>29</v>
      </c>
      <c r="B38" s="50"/>
      <c r="C38" s="50"/>
      <c r="D38" s="50"/>
      <c r="E38" s="50"/>
      <c r="F38" s="50"/>
      <c r="G38" s="50"/>
      <c r="H38" s="52"/>
      <c r="I38" s="50"/>
      <c r="J38" s="50"/>
      <c r="K38" s="50"/>
      <c r="L38" s="50"/>
      <c r="M38" s="50"/>
      <c r="N38" s="50"/>
      <c r="O38" s="50"/>
    </row>
    <row r="39" spans="1:15" x14ac:dyDescent="0.2">
      <c r="A39" s="50" t="s">
        <v>59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x14ac:dyDescent="0.2">
      <c r="A40" s="50" t="s">
        <v>30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4" spans="1:15" x14ac:dyDescent="0.2">
      <c r="K44" s="24"/>
    </row>
    <row r="45" spans="1:15" x14ac:dyDescent="0.2">
      <c r="C45" s="11" t="s">
        <v>56</v>
      </c>
      <c r="D45" s="11" t="s">
        <v>57</v>
      </c>
      <c r="K45" s="24"/>
    </row>
    <row r="46" spans="1:15" x14ac:dyDescent="0.2">
      <c r="B46" s="23" t="s">
        <v>51</v>
      </c>
      <c r="C46" s="57">
        <v>1600</v>
      </c>
      <c r="D46" s="57" t="e">
        <f>C27+D27+E27+'весна, осень'!C24+'весна, осень'!D24+'твое призвание'!C13+'школа мол. актива (дневной)'!C13+#REF!+'мы-патриоты (дневной)'!C14</f>
        <v>#REF!</v>
      </c>
      <c r="E46" s="30"/>
    </row>
    <row r="47" spans="1:15" x14ac:dyDescent="0.2">
      <c r="B47" s="23" t="s">
        <v>52</v>
      </c>
      <c r="C47" s="36">
        <v>686100</v>
      </c>
      <c r="D47" s="58">
        <f>I27+J27+K27</f>
        <v>686100</v>
      </c>
      <c r="E47" s="58">
        <f>D47-C47</f>
        <v>0</v>
      </c>
      <c r="F47" s="24"/>
    </row>
    <row r="48" spans="1:15" x14ac:dyDescent="0.2">
      <c r="B48" s="23" t="s">
        <v>53</v>
      </c>
      <c r="C48" s="36">
        <v>457400</v>
      </c>
      <c r="D48" s="58" t="e">
        <f>F27+G27+H27+'весна, осень'!E24+'весна, осень'!F24+'твое призвание'!E13+'школа мол. актива (дневной)'!E13+#REF!+'мы-патриоты (дневной)'!E14</f>
        <v>#REF!</v>
      </c>
      <c r="E48" s="58" t="e">
        <f>D48-C48</f>
        <v>#REF!</v>
      </c>
    </row>
    <row r="49" spans="6:8" x14ac:dyDescent="0.2">
      <c r="F49" s="24"/>
      <c r="H49" s="24"/>
    </row>
    <row r="50" spans="6:8" x14ac:dyDescent="0.2">
      <c r="H50" s="24"/>
    </row>
    <row r="51" spans="6:8" x14ac:dyDescent="0.2">
      <c r="F51" s="24"/>
      <c r="H51" s="24"/>
    </row>
    <row r="52" spans="6:8" x14ac:dyDescent="0.2">
      <c r="H52" s="24"/>
    </row>
    <row r="53" spans="6:8" x14ac:dyDescent="0.2">
      <c r="H53" s="24"/>
    </row>
    <row r="54" spans="6:8" x14ac:dyDescent="0.2">
      <c r="H54" s="24"/>
    </row>
    <row r="55" spans="6:8" x14ac:dyDescent="0.2">
      <c r="H55" s="24"/>
    </row>
    <row r="56" spans="6:8" x14ac:dyDescent="0.2">
      <c r="H56" s="24"/>
    </row>
    <row r="57" spans="6:8" x14ac:dyDescent="0.2">
      <c r="H57" s="24"/>
    </row>
    <row r="58" spans="6:8" x14ac:dyDescent="0.2">
      <c r="H58" s="24"/>
    </row>
    <row r="59" spans="6:8" x14ac:dyDescent="0.2">
      <c r="H59" s="24"/>
    </row>
    <row r="60" spans="6:8" x14ac:dyDescent="0.2">
      <c r="H60" s="24"/>
    </row>
    <row r="61" spans="6:8" x14ac:dyDescent="0.2">
      <c r="H61" s="24"/>
    </row>
    <row r="62" spans="6:8" x14ac:dyDescent="0.2">
      <c r="H62" s="24"/>
    </row>
    <row r="63" spans="6:8" x14ac:dyDescent="0.2">
      <c r="H63" s="24"/>
    </row>
    <row r="64" spans="6:8" x14ac:dyDescent="0.2">
      <c r="H64" s="24"/>
    </row>
  </sheetData>
  <mergeCells count="20">
    <mergeCell ref="A33:K33"/>
    <mergeCell ref="A34:G34"/>
    <mergeCell ref="A35:H35"/>
    <mergeCell ref="A37:G37"/>
    <mergeCell ref="A8:A10"/>
    <mergeCell ref="B8:B10"/>
    <mergeCell ref="A30:L30"/>
    <mergeCell ref="A31:K31"/>
    <mergeCell ref="A32:K32"/>
    <mergeCell ref="L1:O1"/>
    <mergeCell ref="L2:O2"/>
    <mergeCell ref="L3:O3"/>
    <mergeCell ref="L4:O4"/>
    <mergeCell ref="O8:O10"/>
    <mergeCell ref="A6:O6"/>
    <mergeCell ref="C8:E9"/>
    <mergeCell ref="F9:H9"/>
    <mergeCell ref="I9:K9"/>
    <mergeCell ref="F8:N8"/>
    <mergeCell ref="L9:N9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I23" sqref="I23"/>
    </sheetView>
  </sheetViews>
  <sheetFormatPr defaultColWidth="8.85546875" defaultRowHeight="12.75" x14ac:dyDescent="0.2"/>
  <cols>
    <col min="1" max="1" width="5.140625" style="1" customWidth="1"/>
    <col min="2" max="2" width="40" style="1" customWidth="1"/>
    <col min="3" max="4" width="8.28515625" style="1" customWidth="1"/>
    <col min="5" max="5" width="11.42578125" style="11" customWidth="1"/>
    <col min="6" max="6" width="11.42578125" style="1" customWidth="1"/>
    <col min="7" max="7" width="11.7109375" style="1" customWidth="1"/>
    <col min="8" max="16384" width="8.85546875" style="1"/>
  </cols>
  <sheetData>
    <row r="1" spans="1:7" ht="14.45" customHeight="1" x14ac:dyDescent="0.2">
      <c r="D1" s="79" t="s">
        <v>24</v>
      </c>
      <c r="E1" s="79"/>
      <c r="F1" s="79"/>
      <c r="G1" s="79"/>
    </row>
    <row r="2" spans="1:7" ht="14.45" customHeight="1" x14ac:dyDescent="0.2">
      <c r="D2" s="79" t="s">
        <v>22</v>
      </c>
      <c r="E2" s="79"/>
      <c r="F2" s="79"/>
      <c r="G2" s="79"/>
    </row>
    <row r="3" spans="1:7" ht="14.45" customHeight="1" x14ac:dyDescent="0.2">
      <c r="D3" s="79" t="s">
        <v>23</v>
      </c>
      <c r="E3" s="79"/>
      <c r="F3" s="79"/>
      <c r="G3" s="79"/>
    </row>
    <row r="4" spans="1:7" ht="14.45" customHeight="1" x14ac:dyDescent="0.2">
      <c r="D4" s="79" t="s">
        <v>95</v>
      </c>
      <c r="E4" s="79"/>
      <c r="F4" s="79"/>
      <c r="G4" s="79"/>
    </row>
    <row r="5" spans="1:7" s="8" customFormat="1" ht="14.45" customHeight="1" x14ac:dyDescent="0.2">
      <c r="D5" s="29"/>
      <c r="E5" s="32"/>
      <c r="F5" s="29"/>
      <c r="G5" s="29"/>
    </row>
    <row r="6" spans="1:7" s="8" customFormat="1" ht="26.45" customHeight="1" x14ac:dyDescent="0.2">
      <c r="A6" s="103" t="s">
        <v>54</v>
      </c>
      <c r="B6" s="103"/>
      <c r="C6" s="103"/>
      <c r="D6" s="103"/>
      <c r="E6" s="103"/>
      <c r="F6" s="103"/>
      <c r="G6" s="103"/>
    </row>
    <row r="8" spans="1:7" s="3" customFormat="1" x14ac:dyDescent="0.25">
      <c r="A8" s="99" t="s">
        <v>5</v>
      </c>
      <c r="B8" s="102" t="s">
        <v>0</v>
      </c>
      <c r="C8" s="102" t="s">
        <v>1</v>
      </c>
      <c r="D8" s="102"/>
      <c r="E8" s="102" t="s">
        <v>3</v>
      </c>
      <c r="F8" s="102"/>
      <c r="G8" s="102" t="s">
        <v>4</v>
      </c>
    </row>
    <row r="9" spans="1:7" s="3" customFormat="1" ht="53.45" customHeight="1" x14ac:dyDescent="0.25">
      <c r="A9" s="100"/>
      <c r="B9" s="102"/>
      <c r="C9" s="102"/>
      <c r="D9" s="102"/>
      <c r="E9" s="54" t="s">
        <v>7</v>
      </c>
      <c r="F9" s="54" t="s">
        <v>7</v>
      </c>
      <c r="G9" s="102"/>
    </row>
    <row r="10" spans="1:7" s="3" customFormat="1" ht="51" x14ac:dyDescent="0.25">
      <c r="A10" s="101"/>
      <c r="B10" s="102"/>
      <c r="C10" s="4" t="s">
        <v>46</v>
      </c>
      <c r="D10" s="33" t="s">
        <v>20</v>
      </c>
      <c r="E10" s="61" t="s">
        <v>84</v>
      </c>
      <c r="F10" s="61" t="s">
        <v>85</v>
      </c>
      <c r="G10" s="102"/>
    </row>
    <row r="11" spans="1:7" s="11" customFormat="1" x14ac:dyDescent="0.2">
      <c r="A11" s="16">
        <v>1</v>
      </c>
      <c r="B11" s="17" t="s">
        <v>19</v>
      </c>
      <c r="C11" s="59">
        <v>60</v>
      </c>
      <c r="D11" s="59">
        <v>60</v>
      </c>
      <c r="E11" s="12">
        <f>C11*5*66.7</f>
        <v>20010</v>
      </c>
      <c r="F11" s="12">
        <f>D11*5*66.7</f>
        <v>20010</v>
      </c>
      <c r="G11" s="12">
        <f>E11+F11</f>
        <v>40020</v>
      </c>
    </row>
    <row r="12" spans="1:7" s="11" customFormat="1" x14ac:dyDescent="0.2">
      <c r="A12" s="16">
        <v>2</v>
      </c>
      <c r="B12" s="18" t="s">
        <v>8</v>
      </c>
      <c r="C12" s="19">
        <f>C13</f>
        <v>46</v>
      </c>
      <c r="D12" s="19">
        <f>D13</f>
        <v>46</v>
      </c>
      <c r="E12" s="12">
        <f>E13</f>
        <v>15669.7</v>
      </c>
      <c r="F12" s="12">
        <f>F13</f>
        <v>15341</v>
      </c>
      <c r="G12" s="12">
        <f>E12+F12</f>
        <v>31010.7</v>
      </c>
    </row>
    <row r="13" spans="1:7" s="23" customFormat="1" ht="12" x14ac:dyDescent="0.2">
      <c r="A13" s="20"/>
      <c r="B13" s="21" t="s">
        <v>9</v>
      </c>
      <c r="C13" s="22">
        <v>46</v>
      </c>
      <c r="D13" s="22">
        <v>46</v>
      </c>
      <c r="E13" s="34">
        <f>C13*5*66.7+328.7</f>
        <v>15669.7</v>
      </c>
      <c r="F13" s="34">
        <f>D13*5*66.7</f>
        <v>15341</v>
      </c>
      <c r="G13" s="14"/>
    </row>
    <row r="14" spans="1:7" s="11" customFormat="1" x14ac:dyDescent="0.2">
      <c r="A14" s="16">
        <v>3</v>
      </c>
      <c r="B14" s="18" t="s">
        <v>11</v>
      </c>
      <c r="C14" s="19">
        <v>30</v>
      </c>
      <c r="D14" s="19">
        <v>30</v>
      </c>
      <c r="E14" s="12">
        <f>C14*5*66.7</f>
        <v>10005</v>
      </c>
      <c r="F14" s="12">
        <f>D14*5*66.7</f>
        <v>10005</v>
      </c>
      <c r="G14" s="12">
        <f>E14+F14</f>
        <v>20010</v>
      </c>
    </row>
    <row r="15" spans="1:7" s="11" customFormat="1" x14ac:dyDescent="0.2">
      <c r="A15" s="16">
        <v>4</v>
      </c>
      <c r="B15" s="18" t="s">
        <v>12</v>
      </c>
      <c r="C15" s="19">
        <f>C16</f>
        <v>50</v>
      </c>
      <c r="D15" s="19">
        <f>D16</f>
        <v>50</v>
      </c>
      <c r="E15" s="12">
        <f>E16</f>
        <v>16675</v>
      </c>
      <c r="F15" s="12">
        <f>F16</f>
        <v>16675</v>
      </c>
      <c r="G15" s="12">
        <f>E15+F15</f>
        <v>33350</v>
      </c>
    </row>
    <row r="16" spans="1:7" s="23" customFormat="1" ht="12" x14ac:dyDescent="0.2">
      <c r="A16" s="20"/>
      <c r="B16" s="21" t="s">
        <v>13</v>
      </c>
      <c r="C16" s="22">
        <v>50</v>
      </c>
      <c r="D16" s="22">
        <v>50</v>
      </c>
      <c r="E16" s="34">
        <f>C16*5*66.7</f>
        <v>16675</v>
      </c>
      <c r="F16" s="34">
        <f>D16*5*66.7</f>
        <v>16675</v>
      </c>
      <c r="G16" s="14"/>
    </row>
    <row r="17" spans="1:7" s="11" customFormat="1" x14ac:dyDescent="0.2">
      <c r="A17" s="16">
        <v>5</v>
      </c>
      <c r="B17" s="18" t="s">
        <v>14</v>
      </c>
      <c r="C17" s="19">
        <f>C18+C19</f>
        <v>22</v>
      </c>
      <c r="D17" s="19">
        <f>D18+D19</f>
        <v>22</v>
      </c>
      <c r="E17" s="13">
        <f>E18+E19</f>
        <v>7337</v>
      </c>
      <c r="F17" s="13">
        <f>F18+F19</f>
        <v>7337</v>
      </c>
      <c r="G17" s="12">
        <f>E17+F17</f>
        <v>14674</v>
      </c>
    </row>
    <row r="18" spans="1:7" s="11" customFormat="1" x14ac:dyDescent="0.2">
      <c r="A18" s="16"/>
      <c r="B18" s="21" t="s">
        <v>15</v>
      </c>
      <c r="C18" s="22">
        <v>11</v>
      </c>
      <c r="D18" s="22">
        <v>11</v>
      </c>
      <c r="E18" s="34">
        <f>C18*5*66.7</f>
        <v>3668.5</v>
      </c>
      <c r="F18" s="34">
        <f>D18*5*66.7</f>
        <v>3668.5</v>
      </c>
      <c r="G18" s="14"/>
    </row>
    <row r="19" spans="1:7" s="11" customFormat="1" x14ac:dyDescent="0.2">
      <c r="A19" s="16"/>
      <c r="B19" s="21" t="s">
        <v>16</v>
      </c>
      <c r="C19" s="22">
        <v>11</v>
      </c>
      <c r="D19" s="22">
        <v>11</v>
      </c>
      <c r="E19" s="34">
        <f>C19*5*66.7</f>
        <v>3668.5</v>
      </c>
      <c r="F19" s="34">
        <f>D19*5*66.7</f>
        <v>3668.5</v>
      </c>
      <c r="G19" s="14"/>
    </row>
    <row r="20" spans="1:7" s="11" customFormat="1" x14ac:dyDescent="0.2">
      <c r="A20" s="16">
        <v>6</v>
      </c>
      <c r="B20" s="18" t="s">
        <v>17</v>
      </c>
      <c r="C20" s="19">
        <f>C21</f>
        <v>20</v>
      </c>
      <c r="D20" s="19">
        <f>D21</f>
        <v>20</v>
      </c>
      <c r="E20" s="12">
        <f>E21</f>
        <v>6670</v>
      </c>
      <c r="F20" s="12">
        <f>F21</f>
        <v>6670</v>
      </c>
      <c r="G20" s="12">
        <f>E20+F20</f>
        <v>13340</v>
      </c>
    </row>
    <row r="21" spans="1:7" s="23" customFormat="1" ht="12" x14ac:dyDescent="0.2">
      <c r="A21" s="20"/>
      <c r="B21" s="21" t="s">
        <v>31</v>
      </c>
      <c r="C21" s="22">
        <v>20</v>
      </c>
      <c r="D21" s="22">
        <v>20</v>
      </c>
      <c r="E21" s="34">
        <f t="shared" ref="E21:F23" si="0">C21*5*66.7</f>
        <v>6670</v>
      </c>
      <c r="F21" s="34">
        <f t="shared" si="0"/>
        <v>6670</v>
      </c>
      <c r="G21" s="14"/>
    </row>
    <row r="22" spans="1:7" s="11" customFormat="1" x14ac:dyDescent="0.2">
      <c r="A22" s="16">
        <v>7</v>
      </c>
      <c r="B22" s="18" t="s">
        <v>18</v>
      </c>
      <c r="C22" s="19">
        <v>40</v>
      </c>
      <c r="D22" s="19">
        <v>40</v>
      </c>
      <c r="E22" s="12">
        <f t="shared" si="0"/>
        <v>13340</v>
      </c>
      <c r="F22" s="12">
        <f t="shared" si="0"/>
        <v>13340</v>
      </c>
      <c r="G22" s="12">
        <f>E22+F22</f>
        <v>26680</v>
      </c>
    </row>
    <row r="23" spans="1:7" s="11" customFormat="1" ht="66.599999999999994" customHeight="1" x14ac:dyDescent="0.2">
      <c r="A23" s="16">
        <v>8</v>
      </c>
      <c r="B23" s="17" t="s">
        <v>47</v>
      </c>
      <c r="C23" s="16">
        <v>50</v>
      </c>
      <c r="D23" s="16">
        <v>50</v>
      </c>
      <c r="E23" s="12">
        <f t="shared" si="0"/>
        <v>16675</v>
      </c>
      <c r="F23" s="12">
        <f t="shared" si="0"/>
        <v>16675</v>
      </c>
      <c r="G23" s="12">
        <f>E23+F23</f>
        <v>33350</v>
      </c>
    </row>
    <row r="24" spans="1:7" x14ac:dyDescent="0.2">
      <c r="A24" s="39"/>
      <c r="B24" s="40" t="s">
        <v>4</v>
      </c>
      <c r="C24" s="41">
        <f>C11+C12+C14+C15+C17+C20+C22+C23</f>
        <v>318</v>
      </c>
      <c r="D24" s="41">
        <f t="shared" ref="D24:G24" si="1">D11+D12+D14+D15+D17+D20+D22+D23</f>
        <v>318</v>
      </c>
      <c r="E24" s="49">
        <f t="shared" si="1"/>
        <v>106381.7</v>
      </c>
      <c r="F24" s="49">
        <f t="shared" si="1"/>
        <v>106053</v>
      </c>
      <c r="G24" s="49">
        <f t="shared" si="1"/>
        <v>212434.7</v>
      </c>
    </row>
    <row r="26" spans="1:7" x14ac:dyDescent="0.2">
      <c r="A26" s="1" t="s">
        <v>25</v>
      </c>
      <c r="E26" s="24"/>
      <c r="F26" s="28"/>
    </row>
    <row r="27" spans="1:7" ht="26.45" customHeight="1" x14ac:dyDescent="0.2">
      <c r="A27" s="98" t="s">
        <v>48</v>
      </c>
      <c r="B27" s="98"/>
      <c r="C27" s="98"/>
      <c r="D27" s="98"/>
      <c r="E27" s="98"/>
      <c r="F27" s="98"/>
      <c r="G27" s="98"/>
    </row>
    <row r="28" spans="1:7" x14ac:dyDescent="0.2">
      <c r="A28" s="1" t="s">
        <v>49</v>
      </c>
    </row>
    <row r="29" spans="1:7" s="35" customFormat="1" ht="26.45" customHeight="1" x14ac:dyDescent="0.2">
      <c r="A29" s="98" t="s">
        <v>50</v>
      </c>
      <c r="B29" s="98"/>
      <c r="C29" s="98"/>
      <c r="D29" s="98"/>
      <c r="E29" s="98"/>
      <c r="F29" s="98"/>
      <c r="G29" s="98"/>
    </row>
  </sheetData>
  <mergeCells count="12">
    <mergeCell ref="A27:G27"/>
    <mergeCell ref="A29:G29"/>
    <mergeCell ref="D1:G1"/>
    <mergeCell ref="D2:G2"/>
    <mergeCell ref="D3:G3"/>
    <mergeCell ref="D4:G4"/>
    <mergeCell ref="A8:A10"/>
    <mergeCell ref="B8:B10"/>
    <mergeCell ref="C8:D9"/>
    <mergeCell ref="E8:F8"/>
    <mergeCell ref="G8:G10"/>
    <mergeCell ref="A6:G6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E34" sqref="E34"/>
    </sheetView>
  </sheetViews>
  <sheetFormatPr defaultColWidth="8.85546875" defaultRowHeight="12.75" x14ac:dyDescent="0.2"/>
  <cols>
    <col min="1" max="1" width="5.140625" style="8" customWidth="1"/>
    <col min="2" max="2" width="33.85546875" style="8" customWidth="1"/>
    <col min="3" max="4" width="15.28515625" style="8" customWidth="1"/>
    <col min="5" max="7" width="17.5703125" style="8" customWidth="1"/>
    <col min="8" max="8" width="16.85546875" style="8" customWidth="1"/>
    <col min="9" max="16384" width="8.85546875" style="8"/>
  </cols>
  <sheetData>
    <row r="1" spans="1:11" x14ac:dyDescent="0.2">
      <c r="G1" s="79" t="s">
        <v>68</v>
      </c>
      <c r="H1" s="79"/>
    </row>
    <row r="2" spans="1:11" x14ac:dyDescent="0.2">
      <c r="G2" s="79" t="s">
        <v>22</v>
      </c>
      <c r="H2" s="79"/>
    </row>
    <row r="3" spans="1:11" x14ac:dyDescent="0.2">
      <c r="G3" s="79" t="s">
        <v>23</v>
      </c>
      <c r="H3" s="79"/>
    </row>
    <row r="4" spans="1:11" x14ac:dyDescent="0.2">
      <c r="G4" s="79" t="s">
        <v>94</v>
      </c>
      <c r="H4" s="79"/>
    </row>
    <row r="5" spans="1:11" x14ac:dyDescent="0.2">
      <c r="G5" s="25"/>
      <c r="H5" s="25"/>
    </row>
    <row r="6" spans="1:11" ht="14.45" customHeight="1" x14ac:dyDescent="0.2">
      <c r="A6" s="104" t="s">
        <v>98</v>
      </c>
      <c r="B6" s="104"/>
      <c r="C6" s="104"/>
      <c r="D6" s="104"/>
      <c r="E6" s="104"/>
      <c r="F6" s="104"/>
      <c r="G6" s="104"/>
      <c r="H6" s="104"/>
    </row>
    <row r="8" spans="1:11" s="3" customFormat="1" ht="13.15" customHeight="1" x14ac:dyDescent="0.25">
      <c r="A8" s="99" t="s">
        <v>5</v>
      </c>
      <c r="B8" s="102" t="s">
        <v>0</v>
      </c>
      <c r="C8" s="99" t="s">
        <v>1</v>
      </c>
      <c r="D8" s="99" t="s">
        <v>27</v>
      </c>
      <c r="E8" s="102" t="s">
        <v>3</v>
      </c>
      <c r="F8" s="102"/>
      <c r="G8" s="102"/>
      <c r="H8" s="102" t="s">
        <v>4</v>
      </c>
    </row>
    <row r="9" spans="1:11" s="15" customFormat="1" ht="54.6" customHeight="1" x14ac:dyDescent="0.25">
      <c r="A9" s="100"/>
      <c r="B9" s="102"/>
      <c r="C9" s="100"/>
      <c r="D9" s="100"/>
      <c r="E9" s="61" t="s">
        <v>7</v>
      </c>
      <c r="F9" s="62" t="s">
        <v>6</v>
      </c>
      <c r="G9" s="61" t="s">
        <v>36</v>
      </c>
      <c r="H9" s="102"/>
    </row>
    <row r="10" spans="1:11" s="15" customFormat="1" ht="38.25" x14ac:dyDescent="0.25">
      <c r="A10" s="101"/>
      <c r="B10" s="102"/>
      <c r="C10" s="101"/>
      <c r="D10" s="101"/>
      <c r="E10" s="62" t="s">
        <v>86</v>
      </c>
      <c r="F10" s="62" t="s">
        <v>86</v>
      </c>
      <c r="G10" s="62" t="s">
        <v>42</v>
      </c>
      <c r="H10" s="102"/>
    </row>
    <row r="11" spans="1:11" s="11" customFormat="1" ht="38.25" x14ac:dyDescent="0.2">
      <c r="A11" s="16">
        <v>1</v>
      </c>
      <c r="B11" s="17" t="s">
        <v>44</v>
      </c>
      <c r="C11" s="62">
        <v>10</v>
      </c>
      <c r="D11" s="62">
        <v>1</v>
      </c>
      <c r="E11" s="69">
        <f>(C11+D11)*15*66.7</f>
        <v>11005.5</v>
      </c>
      <c r="F11" s="69"/>
      <c r="G11" s="69"/>
      <c r="H11" s="12">
        <f>E11+G11</f>
        <v>11005.5</v>
      </c>
    </row>
    <row r="12" spans="1:11" s="11" customFormat="1" x14ac:dyDescent="0.2">
      <c r="A12" s="16"/>
      <c r="B12" s="18"/>
      <c r="C12" s="70"/>
      <c r="D12" s="70"/>
      <c r="E12" s="71"/>
      <c r="F12" s="71"/>
      <c r="G12" s="71"/>
      <c r="H12" s="12"/>
    </row>
    <row r="13" spans="1:11" s="11" customFormat="1" x14ac:dyDescent="0.2">
      <c r="A13" s="43"/>
      <c r="B13" s="44" t="s">
        <v>4</v>
      </c>
      <c r="C13" s="72">
        <v>10</v>
      </c>
      <c r="D13" s="72">
        <f>D11</f>
        <v>1</v>
      </c>
      <c r="E13" s="73">
        <f>E11</f>
        <v>11005.5</v>
      </c>
      <c r="F13" s="73">
        <f>F11</f>
        <v>0</v>
      </c>
      <c r="G13" s="73">
        <f>G11</f>
        <v>0</v>
      </c>
      <c r="H13" s="42">
        <f>H11</f>
        <v>11005.5</v>
      </c>
    </row>
    <row r="14" spans="1:11" s="11" customFormat="1" x14ac:dyDescent="0.2"/>
    <row r="15" spans="1:11" s="53" customFormat="1" ht="15" x14ac:dyDescent="0.25">
      <c r="A15" s="11" t="s">
        <v>25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s="53" customFormat="1" ht="15" x14ac:dyDescent="0.25">
      <c r="A16" s="11" t="s">
        <v>61</v>
      </c>
      <c r="B16" s="74"/>
      <c r="C16" s="11"/>
      <c r="D16" s="11"/>
      <c r="E16" s="11"/>
      <c r="F16" s="11"/>
      <c r="G16" s="11"/>
      <c r="H16" s="11"/>
      <c r="I16" s="11"/>
      <c r="J16" s="11"/>
      <c r="K16" s="11"/>
    </row>
    <row r="17" spans="1:11" s="53" customFormat="1" ht="26.45" customHeight="1" x14ac:dyDescent="0.25">
      <c r="A17" s="89" t="s">
        <v>73</v>
      </c>
      <c r="B17" s="89"/>
      <c r="C17" s="89"/>
      <c r="D17" s="89"/>
      <c r="E17" s="89"/>
      <c r="F17" s="89"/>
      <c r="G17" s="89"/>
      <c r="H17" s="89"/>
      <c r="I17" s="11"/>
      <c r="J17" s="11"/>
      <c r="K17" s="11"/>
    </row>
    <row r="18" spans="1:11" s="53" customFormat="1" ht="15" x14ac:dyDescent="0.25">
      <c r="A18" s="11" t="s">
        <v>74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53" customFormat="1" ht="15" x14ac:dyDescent="0.25">
      <c r="A19" s="11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s="53" customFormat="1" ht="15" x14ac:dyDescent="0.25">
      <c r="A20" s="11" t="s">
        <v>34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s="53" customFormat="1" ht="15" x14ac:dyDescent="0.25">
      <c r="A21" s="11" t="s">
        <v>35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s="11" customFormat="1" x14ac:dyDescent="0.2">
      <c r="A22" s="11" t="s">
        <v>43</v>
      </c>
    </row>
    <row r="23" spans="1:11" s="11" customFormat="1" x14ac:dyDescent="0.2">
      <c r="A23" s="11" t="s">
        <v>45</v>
      </c>
    </row>
  </sheetData>
  <mergeCells count="12">
    <mergeCell ref="A17:H17"/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26" sqref="D26"/>
    </sheetView>
  </sheetViews>
  <sheetFormatPr defaultColWidth="8.85546875" defaultRowHeight="12.75" x14ac:dyDescent="0.2"/>
  <cols>
    <col min="1" max="1" width="5.140625" style="8" customWidth="1"/>
    <col min="2" max="2" width="38.85546875" style="8" customWidth="1"/>
    <col min="3" max="4" width="15.28515625" style="8" customWidth="1"/>
    <col min="5" max="7" width="17.5703125" style="8" customWidth="1"/>
    <col min="8" max="8" width="16.85546875" style="8" customWidth="1"/>
    <col min="9" max="16384" width="8.85546875" style="8"/>
  </cols>
  <sheetData>
    <row r="1" spans="1:11" x14ac:dyDescent="0.2">
      <c r="G1" s="79" t="s">
        <v>37</v>
      </c>
      <c r="H1" s="79"/>
    </row>
    <row r="2" spans="1:11" x14ac:dyDescent="0.2">
      <c r="G2" s="79" t="s">
        <v>22</v>
      </c>
      <c r="H2" s="79"/>
    </row>
    <row r="3" spans="1:11" x14ac:dyDescent="0.2">
      <c r="G3" s="79" t="s">
        <v>23</v>
      </c>
      <c r="H3" s="79"/>
    </row>
    <row r="4" spans="1:11" x14ac:dyDescent="0.2">
      <c r="G4" s="79" t="s">
        <v>94</v>
      </c>
      <c r="H4" s="79"/>
    </row>
    <row r="5" spans="1:11" x14ac:dyDescent="0.2">
      <c r="G5" s="2"/>
      <c r="H5" s="2"/>
    </row>
    <row r="6" spans="1:11" ht="14.45" customHeight="1" x14ac:dyDescent="0.2">
      <c r="A6" s="104" t="s">
        <v>97</v>
      </c>
      <c r="B6" s="104"/>
      <c r="C6" s="104"/>
      <c r="D6" s="104"/>
      <c r="E6" s="104"/>
      <c r="F6" s="104"/>
      <c r="G6" s="104"/>
      <c r="H6" s="104"/>
    </row>
    <row r="8" spans="1:11" s="15" customFormat="1" ht="13.15" customHeight="1" x14ac:dyDescent="0.25">
      <c r="A8" s="94" t="s">
        <v>5</v>
      </c>
      <c r="B8" s="81" t="s">
        <v>0</v>
      </c>
      <c r="C8" s="83" t="s">
        <v>1</v>
      </c>
      <c r="D8" s="83" t="s">
        <v>38</v>
      </c>
      <c r="E8" s="81" t="s">
        <v>3</v>
      </c>
      <c r="F8" s="81"/>
      <c r="G8" s="81"/>
      <c r="H8" s="81" t="s">
        <v>4</v>
      </c>
    </row>
    <row r="9" spans="1:11" s="15" customFormat="1" ht="53.45" customHeight="1" x14ac:dyDescent="0.25">
      <c r="A9" s="95"/>
      <c r="B9" s="81"/>
      <c r="C9" s="105"/>
      <c r="D9" s="105"/>
      <c r="E9" s="61" t="s">
        <v>7</v>
      </c>
      <c r="F9" s="62" t="s">
        <v>6</v>
      </c>
      <c r="G9" s="61" t="s">
        <v>36</v>
      </c>
      <c r="H9" s="81"/>
    </row>
    <row r="10" spans="1:11" s="15" customFormat="1" ht="25.5" x14ac:dyDescent="0.25">
      <c r="A10" s="96"/>
      <c r="B10" s="81"/>
      <c r="C10" s="85"/>
      <c r="D10" s="85"/>
      <c r="E10" s="62" t="s">
        <v>87</v>
      </c>
      <c r="F10" s="62" t="s">
        <v>87</v>
      </c>
      <c r="G10" s="62" t="s">
        <v>80</v>
      </c>
      <c r="H10" s="81"/>
    </row>
    <row r="11" spans="1:11" s="11" customFormat="1" ht="38.25" x14ac:dyDescent="0.2">
      <c r="A11" s="16">
        <v>1</v>
      </c>
      <c r="B11" s="17" t="s">
        <v>44</v>
      </c>
      <c r="C11" s="62">
        <v>15</v>
      </c>
      <c r="D11" s="62">
        <v>1</v>
      </c>
      <c r="E11" s="69">
        <f>(C11+D11)*15*66.7</f>
        <v>16008</v>
      </c>
      <c r="F11" s="69"/>
      <c r="G11" s="69"/>
      <c r="H11" s="12">
        <f>E11+G11</f>
        <v>16008</v>
      </c>
    </row>
    <row r="12" spans="1:11" s="11" customFormat="1" x14ac:dyDescent="0.2">
      <c r="A12" s="16"/>
      <c r="B12" s="18"/>
      <c r="C12" s="70"/>
      <c r="D12" s="70"/>
      <c r="E12" s="71"/>
      <c r="F12" s="71"/>
      <c r="G12" s="71"/>
      <c r="H12" s="12"/>
    </row>
    <row r="13" spans="1:11" s="11" customFormat="1" x14ac:dyDescent="0.2">
      <c r="A13" s="43"/>
      <c r="B13" s="44" t="s">
        <v>4</v>
      </c>
      <c r="C13" s="72">
        <f t="shared" ref="C13:H13" si="0">C11</f>
        <v>15</v>
      </c>
      <c r="D13" s="72">
        <f t="shared" si="0"/>
        <v>1</v>
      </c>
      <c r="E13" s="73">
        <f t="shared" si="0"/>
        <v>16008</v>
      </c>
      <c r="F13" s="73">
        <f t="shared" si="0"/>
        <v>0</v>
      </c>
      <c r="G13" s="73">
        <f t="shared" si="0"/>
        <v>0</v>
      </c>
      <c r="H13" s="42">
        <f t="shared" si="0"/>
        <v>16008</v>
      </c>
    </row>
    <row r="14" spans="1:11" s="11" customFormat="1" x14ac:dyDescent="0.2"/>
    <row r="15" spans="1:11" s="53" customFormat="1" ht="15" x14ac:dyDescent="0.25">
      <c r="A15" s="11" t="s">
        <v>25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s="53" customFormat="1" ht="15" x14ac:dyDescent="0.25">
      <c r="A16" s="11" t="s">
        <v>60</v>
      </c>
      <c r="B16" s="74"/>
      <c r="C16" s="11"/>
      <c r="D16" s="11"/>
      <c r="E16" s="11"/>
      <c r="F16" s="11"/>
      <c r="G16" s="11"/>
      <c r="H16" s="11"/>
      <c r="I16" s="11"/>
      <c r="J16" s="11"/>
      <c r="K16" s="11"/>
    </row>
    <row r="17" spans="1:11" s="53" customFormat="1" ht="26.45" customHeight="1" x14ac:dyDescent="0.25">
      <c r="A17" s="89" t="s">
        <v>75</v>
      </c>
      <c r="B17" s="89"/>
      <c r="C17" s="89"/>
      <c r="D17" s="89"/>
      <c r="E17" s="89"/>
      <c r="F17" s="89"/>
      <c r="G17" s="89"/>
      <c r="H17" s="89"/>
      <c r="I17" s="11"/>
      <c r="J17" s="11"/>
      <c r="K17" s="11"/>
    </row>
    <row r="18" spans="1:11" s="53" customFormat="1" ht="15" x14ac:dyDescent="0.25">
      <c r="A18" s="11" t="s">
        <v>74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53" customFormat="1" ht="15" x14ac:dyDescent="0.25">
      <c r="A19" s="11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s="53" customFormat="1" ht="15" x14ac:dyDescent="0.25">
      <c r="A20" s="11" t="s">
        <v>34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s="53" customFormat="1" ht="15" x14ac:dyDescent="0.25">
      <c r="A21" s="11" t="s">
        <v>35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s="11" customFormat="1" x14ac:dyDescent="0.2">
      <c r="A22" s="11" t="s">
        <v>43</v>
      </c>
    </row>
    <row r="23" spans="1:11" s="11" customFormat="1" x14ac:dyDescent="0.2">
      <c r="A23" s="11" t="s">
        <v>45</v>
      </c>
    </row>
    <row r="24" spans="1:11" x14ac:dyDescent="0.2">
      <c r="A24" s="46"/>
      <c r="B24" s="46"/>
      <c r="C24" s="46"/>
      <c r="D24" s="46"/>
      <c r="E24" s="46"/>
      <c r="F24" s="46"/>
      <c r="G24" s="46"/>
      <c r="H24" s="46"/>
    </row>
  </sheetData>
  <mergeCells count="12">
    <mergeCell ref="A17:H17"/>
    <mergeCell ref="A6:H6"/>
    <mergeCell ref="C8:C10"/>
    <mergeCell ref="D8:D10"/>
    <mergeCell ref="G1:H1"/>
    <mergeCell ref="G2:H2"/>
    <mergeCell ref="G3:H3"/>
    <mergeCell ref="G4:H4"/>
    <mergeCell ref="A8:A10"/>
    <mergeCell ref="B8:B10"/>
    <mergeCell ref="E8:G8"/>
    <mergeCell ref="H8:H10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C3" sqref="C3"/>
    </sheetView>
  </sheetViews>
  <sheetFormatPr defaultRowHeight="12.75" x14ac:dyDescent="0.2"/>
  <cols>
    <col min="1" max="1" width="5.140625" style="8" customWidth="1"/>
    <col min="2" max="2" width="38.85546875" style="8" customWidth="1"/>
    <col min="3" max="4" width="15.28515625" style="8" customWidth="1"/>
    <col min="5" max="5" width="18.7109375" style="8" customWidth="1"/>
    <col min="6" max="7" width="17.5703125" style="8" customWidth="1"/>
    <col min="8" max="8" width="16.85546875" style="8" customWidth="1"/>
    <col min="9" max="257" width="8.85546875" style="8"/>
    <col min="258" max="258" width="5.140625" style="8" customWidth="1"/>
    <col min="259" max="259" width="52.7109375" style="8" customWidth="1"/>
    <col min="260" max="261" width="18.7109375" style="8" customWidth="1"/>
    <col min="262" max="263" width="17.5703125" style="8" customWidth="1"/>
    <col min="264" max="264" width="16.85546875" style="8" customWidth="1"/>
    <col min="265" max="513" width="8.85546875" style="8"/>
    <col min="514" max="514" width="5.140625" style="8" customWidth="1"/>
    <col min="515" max="515" width="52.7109375" style="8" customWidth="1"/>
    <col min="516" max="517" width="18.7109375" style="8" customWidth="1"/>
    <col min="518" max="519" width="17.5703125" style="8" customWidth="1"/>
    <col min="520" max="520" width="16.85546875" style="8" customWidth="1"/>
    <col min="521" max="769" width="8.85546875" style="8"/>
    <col min="770" max="770" width="5.140625" style="8" customWidth="1"/>
    <col min="771" max="771" width="52.7109375" style="8" customWidth="1"/>
    <col min="772" max="773" width="18.7109375" style="8" customWidth="1"/>
    <col min="774" max="775" width="17.5703125" style="8" customWidth="1"/>
    <col min="776" max="776" width="16.85546875" style="8" customWidth="1"/>
    <col min="777" max="1025" width="8.85546875" style="8"/>
    <col min="1026" max="1026" width="5.140625" style="8" customWidth="1"/>
    <col min="1027" max="1027" width="52.7109375" style="8" customWidth="1"/>
    <col min="1028" max="1029" width="18.7109375" style="8" customWidth="1"/>
    <col min="1030" max="1031" width="17.5703125" style="8" customWidth="1"/>
    <col min="1032" max="1032" width="16.85546875" style="8" customWidth="1"/>
    <col min="1033" max="1281" width="8.85546875" style="8"/>
    <col min="1282" max="1282" width="5.140625" style="8" customWidth="1"/>
    <col min="1283" max="1283" width="52.7109375" style="8" customWidth="1"/>
    <col min="1284" max="1285" width="18.7109375" style="8" customWidth="1"/>
    <col min="1286" max="1287" width="17.5703125" style="8" customWidth="1"/>
    <col min="1288" max="1288" width="16.85546875" style="8" customWidth="1"/>
    <col min="1289" max="1537" width="8.85546875" style="8"/>
    <col min="1538" max="1538" width="5.140625" style="8" customWidth="1"/>
    <col min="1539" max="1539" width="52.7109375" style="8" customWidth="1"/>
    <col min="1540" max="1541" width="18.7109375" style="8" customWidth="1"/>
    <col min="1542" max="1543" width="17.5703125" style="8" customWidth="1"/>
    <col min="1544" max="1544" width="16.85546875" style="8" customWidth="1"/>
    <col min="1545" max="1793" width="8.85546875" style="8"/>
    <col min="1794" max="1794" width="5.140625" style="8" customWidth="1"/>
    <col min="1795" max="1795" width="52.7109375" style="8" customWidth="1"/>
    <col min="1796" max="1797" width="18.7109375" style="8" customWidth="1"/>
    <col min="1798" max="1799" width="17.5703125" style="8" customWidth="1"/>
    <col min="1800" max="1800" width="16.85546875" style="8" customWidth="1"/>
    <col min="1801" max="2049" width="8.85546875" style="8"/>
    <col min="2050" max="2050" width="5.140625" style="8" customWidth="1"/>
    <col min="2051" max="2051" width="52.7109375" style="8" customWidth="1"/>
    <col min="2052" max="2053" width="18.7109375" style="8" customWidth="1"/>
    <col min="2054" max="2055" width="17.5703125" style="8" customWidth="1"/>
    <col min="2056" max="2056" width="16.85546875" style="8" customWidth="1"/>
    <col min="2057" max="2305" width="8.85546875" style="8"/>
    <col min="2306" max="2306" width="5.140625" style="8" customWidth="1"/>
    <col min="2307" max="2307" width="52.7109375" style="8" customWidth="1"/>
    <col min="2308" max="2309" width="18.7109375" style="8" customWidth="1"/>
    <col min="2310" max="2311" width="17.5703125" style="8" customWidth="1"/>
    <col min="2312" max="2312" width="16.85546875" style="8" customWidth="1"/>
    <col min="2313" max="2561" width="8.85546875" style="8"/>
    <col min="2562" max="2562" width="5.140625" style="8" customWidth="1"/>
    <col min="2563" max="2563" width="52.7109375" style="8" customWidth="1"/>
    <col min="2564" max="2565" width="18.7109375" style="8" customWidth="1"/>
    <col min="2566" max="2567" width="17.5703125" style="8" customWidth="1"/>
    <col min="2568" max="2568" width="16.85546875" style="8" customWidth="1"/>
    <col min="2569" max="2817" width="8.85546875" style="8"/>
    <col min="2818" max="2818" width="5.140625" style="8" customWidth="1"/>
    <col min="2819" max="2819" width="52.7109375" style="8" customWidth="1"/>
    <col min="2820" max="2821" width="18.7109375" style="8" customWidth="1"/>
    <col min="2822" max="2823" width="17.5703125" style="8" customWidth="1"/>
    <col min="2824" max="2824" width="16.85546875" style="8" customWidth="1"/>
    <col min="2825" max="3073" width="8.85546875" style="8"/>
    <col min="3074" max="3074" width="5.140625" style="8" customWidth="1"/>
    <col min="3075" max="3075" width="52.7109375" style="8" customWidth="1"/>
    <col min="3076" max="3077" width="18.7109375" style="8" customWidth="1"/>
    <col min="3078" max="3079" width="17.5703125" style="8" customWidth="1"/>
    <col min="3080" max="3080" width="16.85546875" style="8" customWidth="1"/>
    <col min="3081" max="3329" width="8.85546875" style="8"/>
    <col min="3330" max="3330" width="5.140625" style="8" customWidth="1"/>
    <col min="3331" max="3331" width="52.7109375" style="8" customWidth="1"/>
    <col min="3332" max="3333" width="18.7109375" style="8" customWidth="1"/>
    <col min="3334" max="3335" width="17.5703125" style="8" customWidth="1"/>
    <col min="3336" max="3336" width="16.85546875" style="8" customWidth="1"/>
    <col min="3337" max="3585" width="8.85546875" style="8"/>
    <col min="3586" max="3586" width="5.140625" style="8" customWidth="1"/>
    <col min="3587" max="3587" width="52.7109375" style="8" customWidth="1"/>
    <col min="3588" max="3589" width="18.7109375" style="8" customWidth="1"/>
    <col min="3590" max="3591" width="17.5703125" style="8" customWidth="1"/>
    <col min="3592" max="3592" width="16.85546875" style="8" customWidth="1"/>
    <col min="3593" max="3841" width="8.85546875" style="8"/>
    <col min="3842" max="3842" width="5.140625" style="8" customWidth="1"/>
    <col min="3843" max="3843" width="52.7109375" style="8" customWidth="1"/>
    <col min="3844" max="3845" width="18.7109375" style="8" customWidth="1"/>
    <col min="3846" max="3847" width="17.5703125" style="8" customWidth="1"/>
    <col min="3848" max="3848" width="16.85546875" style="8" customWidth="1"/>
    <col min="3849" max="4097" width="8.85546875" style="8"/>
    <col min="4098" max="4098" width="5.140625" style="8" customWidth="1"/>
    <col min="4099" max="4099" width="52.7109375" style="8" customWidth="1"/>
    <col min="4100" max="4101" width="18.7109375" style="8" customWidth="1"/>
    <col min="4102" max="4103" width="17.5703125" style="8" customWidth="1"/>
    <col min="4104" max="4104" width="16.85546875" style="8" customWidth="1"/>
    <col min="4105" max="4353" width="8.85546875" style="8"/>
    <col min="4354" max="4354" width="5.140625" style="8" customWidth="1"/>
    <col min="4355" max="4355" width="52.7109375" style="8" customWidth="1"/>
    <col min="4356" max="4357" width="18.7109375" style="8" customWidth="1"/>
    <col min="4358" max="4359" width="17.5703125" style="8" customWidth="1"/>
    <col min="4360" max="4360" width="16.85546875" style="8" customWidth="1"/>
    <col min="4361" max="4609" width="8.85546875" style="8"/>
    <col min="4610" max="4610" width="5.140625" style="8" customWidth="1"/>
    <col min="4611" max="4611" width="52.7109375" style="8" customWidth="1"/>
    <col min="4612" max="4613" width="18.7109375" style="8" customWidth="1"/>
    <col min="4614" max="4615" width="17.5703125" style="8" customWidth="1"/>
    <col min="4616" max="4616" width="16.85546875" style="8" customWidth="1"/>
    <col min="4617" max="4865" width="8.85546875" style="8"/>
    <col min="4866" max="4866" width="5.140625" style="8" customWidth="1"/>
    <col min="4867" max="4867" width="52.7109375" style="8" customWidth="1"/>
    <col min="4868" max="4869" width="18.7109375" style="8" customWidth="1"/>
    <col min="4870" max="4871" width="17.5703125" style="8" customWidth="1"/>
    <col min="4872" max="4872" width="16.85546875" style="8" customWidth="1"/>
    <col min="4873" max="5121" width="8.85546875" style="8"/>
    <col min="5122" max="5122" width="5.140625" style="8" customWidth="1"/>
    <col min="5123" max="5123" width="52.7109375" style="8" customWidth="1"/>
    <col min="5124" max="5125" width="18.7109375" style="8" customWidth="1"/>
    <col min="5126" max="5127" width="17.5703125" style="8" customWidth="1"/>
    <col min="5128" max="5128" width="16.85546875" style="8" customWidth="1"/>
    <col min="5129" max="5377" width="8.85546875" style="8"/>
    <col min="5378" max="5378" width="5.140625" style="8" customWidth="1"/>
    <col min="5379" max="5379" width="52.7109375" style="8" customWidth="1"/>
    <col min="5380" max="5381" width="18.7109375" style="8" customWidth="1"/>
    <col min="5382" max="5383" width="17.5703125" style="8" customWidth="1"/>
    <col min="5384" max="5384" width="16.85546875" style="8" customWidth="1"/>
    <col min="5385" max="5633" width="8.85546875" style="8"/>
    <col min="5634" max="5634" width="5.140625" style="8" customWidth="1"/>
    <col min="5635" max="5635" width="52.7109375" style="8" customWidth="1"/>
    <col min="5636" max="5637" width="18.7109375" style="8" customWidth="1"/>
    <col min="5638" max="5639" width="17.5703125" style="8" customWidth="1"/>
    <col min="5640" max="5640" width="16.85546875" style="8" customWidth="1"/>
    <col min="5641" max="5889" width="8.85546875" style="8"/>
    <col min="5890" max="5890" width="5.140625" style="8" customWidth="1"/>
    <col min="5891" max="5891" width="52.7109375" style="8" customWidth="1"/>
    <col min="5892" max="5893" width="18.7109375" style="8" customWidth="1"/>
    <col min="5894" max="5895" width="17.5703125" style="8" customWidth="1"/>
    <col min="5896" max="5896" width="16.85546875" style="8" customWidth="1"/>
    <col min="5897" max="6145" width="8.85546875" style="8"/>
    <col min="6146" max="6146" width="5.140625" style="8" customWidth="1"/>
    <col min="6147" max="6147" width="52.7109375" style="8" customWidth="1"/>
    <col min="6148" max="6149" width="18.7109375" style="8" customWidth="1"/>
    <col min="6150" max="6151" width="17.5703125" style="8" customWidth="1"/>
    <col min="6152" max="6152" width="16.85546875" style="8" customWidth="1"/>
    <col min="6153" max="6401" width="8.85546875" style="8"/>
    <col min="6402" max="6402" width="5.140625" style="8" customWidth="1"/>
    <col min="6403" max="6403" width="52.7109375" style="8" customWidth="1"/>
    <col min="6404" max="6405" width="18.7109375" style="8" customWidth="1"/>
    <col min="6406" max="6407" width="17.5703125" style="8" customWidth="1"/>
    <col min="6408" max="6408" width="16.85546875" style="8" customWidth="1"/>
    <col min="6409" max="6657" width="8.85546875" style="8"/>
    <col min="6658" max="6658" width="5.140625" style="8" customWidth="1"/>
    <col min="6659" max="6659" width="52.7109375" style="8" customWidth="1"/>
    <col min="6660" max="6661" width="18.7109375" style="8" customWidth="1"/>
    <col min="6662" max="6663" width="17.5703125" style="8" customWidth="1"/>
    <col min="6664" max="6664" width="16.85546875" style="8" customWidth="1"/>
    <col min="6665" max="6913" width="8.85546875" style="8"/>
    <col min="6914" max="6914" width="5.140625" style="8" customWidth="1"/>
    <col min="6915" max="6915" width="52.7109375" style="8" customWidth="1"/>
    <col min="6916" max="6917" width="18.7109375" style="8" customWidth="1"/>
    <col min="6918" max="6919" width="17.5703125" style="8" customWidth="1"/>
    <col min="6920" max="6920" width="16.85546875" style="8" customWidth="1"/>
    <col min="6921" max="7169" width="8.85546875" style="8"/>
    <col min="7170" max="7170" width="5.140625" style="8" customWidth="1"/>
    <col min="7171" max="7171" width="52.7109375" style="8" customWidth="1"/>
    <col min="7172" max="7173" width="18.7109375" style="8" customWidth="1"/>
    <col min="7174" max="7175" width="17.5703125" style="8" customWidth="1"/>
    <col min="7176" max="7176" width="16.85546875" style="8" customWidth="1"/>
    <col min="7177" max="7425" width="8.85546875" style="8"/>
    <col min="7426" max="7426" width="5.140625" style="8" customWidth="1"/>
    <col min="7427" max="7427" width="52.7109375" style="8" customWidth="1"/>
    <col min="7428" max="7429" width="18.7109375" style="8" customWidth="1"/>
    <col min="7430" max="7431" width="17.5703125" style="8" customWidth="1"/>
    <col min="7432" max="7432" width="16.85546875" style="8" customWidth="1"/>
    <col min="7433" max="7681" width="8.85546875" style="8"/>
    <col min="7682" max="7682" width="5.140625" style="8" customWidth="1"/>
    <col min="7683" max="7683" width="52.7109375" style="8" customWidth="1"/>
    <col min="7684" max="7685" width="18.7109375" style="8" customWidth="1"/>
    <col min="7686" max="7687" width="17.5703125" style="8" customWidth="1"/>
    <col min="7688" max="7688" width="16.85546875" style="8" customWidth="1"/>
    <col min="7689" max="7937" width="8.85546875" style="8"/>
    <col min="7938" max="7938" width="5.140625" style="8" customWidth="1"/>
    <col min="7939" max="7939" width="52.7109375" style="8" customWidth="1"/>
    <col min="7940" max="7941" width="18.7109375" style="8" customWidth="1"/>
    <col min="7942" max="7943" width="17.5703125" style="8" customWidth="1"/>
    <col min="7944" max="7944" width="16.85546875" style="8" customWidth="1"/>
    <col min="7945" max="8193" width="8.85546875" style="8"/>
    <col min="8194" max="8194" width="5.140625" style="8" customWidth="1"/>
    <col min="8195" max="8195" width="52.7109375" style="8" customWidth="1"/>
    <col min="8196" max="8197" width="18.7109375" style="8" customWidth="1"/>
    <col min="8198" max="8199" width="17.5703125" style="8" customWidth="1"/>
    <col min="8200" max="8200" width="16.85546875" style="8" customWidth="1"/>
    <col min="8201" max="8449" width="8.85546875" style="8"/>
    <col min="8450" max="8450" width="5.140625" style="8" customWidth="1"/>
    <col min="8451" max="8451" width="52.7109375" style="8" customWidth="1"/>
    <col min="8452" max="8453" width="18.7109375" style="8" customWidth="1"/>
    <col min="8454" max="8455" width="17.5703125" style="8" customWidth="1"/>
    <col min="8456" max="8456" width="16.85546875" style="8" customWidth="1"/>
    <col min="8457" max="8705" width="8.85546875" style="8"/>
    <col min="8706" max="8706" width="5.140625" style="8" customWidth="1"/>
    <col min="8707" max="8707" width="52.7109375" style="8" customWidth="1"/>
    <col min="8708" max="8709" width="18.7109375" style="8" customWidth="1"/>
    <col min="8710" max="8711" width="17.5703125" style="8" customWidth="1"/>
    <col min="8712" max="8712" width="16.85546875" style="8" customWidth="1"/>
    <col min="8713" max="8961" width="8.85546875" style="8"/>
    <col min="8962" max="8962" width="5.140625" style="8" customWidth="1"/>
    <col min="8963" max="8963" width="52.7109375" style="8" customWidth="1"/>
    <col min="8964" max="8965" width="18.7109375" style="8" customWidth="1"/>
    <col min="8966" max="8967" width="17.5703125" style="8" customWidth="1"/>
    <col min="8968" max="8968" width="16.85546875" style="8" customWidth="1"/>
    <col min="8969" max="9217" width="8.85546875" style="8"/>
    <col min="9218" max="9218" width="5.140625" style="8" customWidth="1"/>
    <col min="9219" max="9219" width="52.7109375" style="8" customWidth="1"/>
    <col min="9220" max="9221" width="18.7109375" style="8" customWidth="1"/>
    <col min="9222" max="9223" width="17.5703125" style="8" customWidth="1"/>
    <col min="9224" max="9224" width="16.85546875" style="8" customWidth="1"/>
    <col min="9225" max="9473" width="8.85546875" style="8"/>
    <col min="9474" max="9474" width="5.140625" style="8" customWidth="1"/>
    <col min="9475" max="9475" width="52.7109375" style="8" customWidth="1"/>
    <col min="9476" max="9477" width="18.7109375" style="8" customWidth="1"/>
    <col min="9478" max="9479" width="17.5703125" style="8" customWidth="1"/>
    <col min="9480" max="9480" width="16.85546875" style="8" customWidth="1"/>
    <col min="9481" max="9729" width="8.85546875" style="8"/>
    <col min="9730" max="9730" width="5.140625" style="8" customWidth="1"/>
    <col min="9731" max="9731" width="52.7109375" style="8" customWidth="1"/>
    <col min="9732" max="9733" width="18.7109375" style="8" customWidth="1"/>
    <col min="9734" max="9735" width="17.5703125" style="8" customWidth="1"/>
    <col min="9736" max="9736" width="16.85546875" style="8" customWidth="1"/>
    <col min="9737" max="9985" width="8.85546875" style="8"/>
    <col min="9986" max="9986" width="5.140625" style="8" customWidth="1"/>
    <col min="9987" max="9987" width="52.7109375" style="8" customWidth="1"/>
    <col min="9988" max="9989" width="18.7109375" style="8" customWidth="1"/>
    <col min="9990" max="9991" width="17.5703125" style="8" customWidth="1"/>
    <col min="9992" max="9992" width="16.85546875" style="8" customWidth="1"/>
    <col min="9993" max="10241" width="8.85546875" style="8"/>
    <col min="10242" max="10242" width="5.140625" style="8" customWidth="1"/>
    <col min="10243" max="10243" width="52.7109375" style="8" customWidth="1"/>
    <col min="10244" max="10245" width="18.7109375" style="8" customWidth="1"/>
    <col min="10246" max="10247" width="17.5703125" style="8" customWidth="1"/>
    <col min="10248" max="10248" width="16.85546875" style="8" customWidth="1"/>
    <col min="10249" max="10497" width="8.85546875" style="8"/>
    <col min="10498" max="10498" width="5.140625" style="8" customWidth="1"/>
    <col min="10499" max="10499" width="52.7109375" style="8" customWidth="1"/>
    <col min="10500" max="10501" width="18.7109375" style="8" customWidth="1"/>
    <col min="10502" max="10503" width="17.5703125" style="8" customWidth="1"/>
    <col min="10504" max="10504" width="16.85546875" style="8" customWidth="1"/>
    <col min="10505" max="10753" width="8.85546875" style="8"/>
    <col min="10754" max="10754" width="5.140625" style="8" customWidth="1"/>
    <col min="10755" max="10755" width="52.7109375" style="8" customWidth="1"/>
    <col min="10756" max="10757" width="18.7109375" style="8" customWidth="1"/>
    <col min="10758" max="10759" width="17.5703125" style="8" customWidth="1"/>
    <col min="10760" max="10760" width="16.85546875" style="8" customWidth="1"/>
    <col min="10761" max="11009" width="8.85546875" style="8"/>
    <col min="11010" max="11010" width="5.140625" style="8" customWidth="1"/>
    <col min="11011" max="11011" width="52.7109375" style="8" customWidth="1"/>
    <col min="11012" max="11013" width="18.7109375" style="8" customWidth="1"/>
    <col min="11014" max="11015" width="17.5703125" style="8" customWidth="1"/>
    <col min="11016" max="11016" width="16.85546875" style="8" customWidth="1"/>
    <col min="11017" max="11265" width="8.85546875" style="8"/>
    <col min="11266" max="11266" width="5.140625" style="8" customWidth="1"/>
    <col min="11267" max="11267" width="52.7109375" style="8" customWidth="1"/>
    <col min="11268" max="11269" width="18.7109375" style="8" customWidth="1"/>
    <col min="11270" max="11271" width="17.5703125" style="8" customWidth="1"/>
    <col min="11272" max="11272" width="16.85546875" style="8" customWidth="1"/>
    <col min="11273" max="11521" width="8.85546875" style="8"/>
    <col min="11522" max="11522" width="5.140625" style="8" customWidth="1"/>
    <col min="11523" max="11523" width="52.7109375" style="8" customWidth="1"/>
    <col min="11524" max="11525" width="18.7109375" style="8" customWidth="1"/>
    <col min="11526" max="11527" width="17.5703125" style="8" customWidth="1"/>
    <col min="11528" max="11528" width="16.85546875" style="8" customWidth="1"/>
    <col min="11529" max="11777" width="8.85546875" style="8"/>
    <col min="11778" max="11778" width="5.140625" style="8" customWidth="1"/>
    <col min="11779" max="11779" width="52.7109375" style="8" customWidth="1"/>
    <col min="11780" max="11781" width="18.7109375" style="8" customWidth="1"/>
    <col min="11782" max="11783" width="17.5703125" style="8" customWidth="1"/>
    <col min="11784" max="11784" width="16.85546875" style="8" customWidth="1"/>
    <col min="11785" max="12033" width="8.85546875" style="8"/>
    <col min="12034" max="12034" width="5.140625" style="8" customWidth="1"/>
    <col min="12035" max="12035" width="52.7109375" style="8" customWidth="1"/>
    <col min="12036" max="12037" width="18.7109375" style="8" customWidth="1"/>
    <col min="12038" max="12039" width="17.5703125" style="8" customWidth="1"/>
    <col min="12040" max="12040" width="16.85546875" style="8" customWidth="1"/>
    <col min="12041" max="12289" width="8.85546875" style="8"/>
    <col min="12290" max="12290" width="5.140625" style="8" customWidth="1"/>
    <col min="12291" max="12291" width="52.7109375" style="8" customWidth="1"/>
    <col min="12292" max="12293" width="18.7109375" style="8" customWidth="1"/>
    <col min="12294" max="12295" width="17.5703125" style="8" customWidth="1"/>
    <col min="12296" max="12296" width="16.85546875" style="8" customWidth="1"/>
    <col min="12297" max="12545" width="8.85546875" style="8"/>
    <col min="12546" max="12546" width="5.140625" style="8" customWidth="1"/>
    <col min="12547" max="12547" width="52.7109375" style="8" customWidth="1"/>
    <col min="12548" max="12549" width="18.7109375" style="8" customWidth="1"/>
    <col min="12550" max="12551" width="17.5703125" style="8" customWidth="1"/>
    <col min="12552" max="12552" width="16.85546875" style="8" customWidth="1"/>
    <col min="12553" max="12801" width="8.85546875" style="8"/>
    <col min="12802" max="12802" width="5.140625" style="8" customWidth="1"/>
    <col min="12803" max="12803" width="52.7109375" style="8" customWidth="1"/>
    <col min="12804" max="12805" width="18.7109375" style="8" customWidth="1"/>
    <col min="12806" max="12807" width="17.5703125" style="8" customWidth="1"/>
    <col min="12808" max="12808" width="16.85546875" style="8" customWidth="1"/>
    <col min="12809" max="13057" width="8.85546875" style="8"/>
    <col min="13058" max="13058" width="5.140625" style="8" customWidth="1"/>
    <col min="13059" max="13059" width="52.7109375" style="8" customWidth="1"/>
    <col min="13060" max="13061" width="18.7109375" style="8" customWidth="1"/>
    <col min="13062" max="13063" width="17.5703125" style="8" customWidth="1"/>
    <col min="13064" max="13064" width="16.85546875" style="8" customWidth="1"/>
    <col min="13065" max="13313" width="8.85546875" style="8"/>
    <col min="13314" max="13314" width="5.140625" style="8" customWidth="1"/>
    <col min="13315" max="13315" width="52.7109375" style="8" customWidth="1"/>
    <col min="13316" max="13317" width="18.7109375" style="8" customWidth="1"/>
    <col min="13318" max="13319" width="17.5703125" style="8" customWidth="1"/>
    <col min="13320" max="13320" width="16.85546875" style="8" customWidth="1"/>
    <col min="13321" max="13569" width="8.85546875" style="8"/>
    <col min="13570" max="13570" width="5.140625" style="8" customWidth="1"/>
    <col min="13571" max="13571" width="52.7109375" style="8" customWidth="1"/>
    <col min="13572" max="13573" width="18.7109375" style="8" customWidth="1"/>
    <col min="13574" max="13575" width="17.5703125" style="8" customWidth="1"/>
    <col min="13576" max="13576" width="16.85546875" style="8" customWidth="1"/>
    <col min="13577" max="13825" width="8.85546875" style="8"/>
    <col min="13826" max="13826" width="5.140625" style="8" customWidth="1"/>
    <col min="13827" max="13827" width="52.7109375" style="8" customWidth="1"/>
    <col min="13828" max="13829" width="18.7109375" style="8" customWidth="1"/>
    <col min="13830" max="13831" width="17.5703125" style="8" customWidth="1"/>
    <col min="13832" max="13832" width="16.85546875" style="8" customWidth="1"/>
    <col min="13833" max="14081" width="8.85546875" style="8"/>
    <col min="14082" max="14082" width="5.140625" style="8" customWidth="1"/>
    <col min="14083" max="14083" width="52.7109375" style="8" customWidth="1"/>
    <col min="14084" max="14085" width="18.7109375" style="8" customWidth="1"/>
    <col min="14086" max="14087" width="17.5703125" style="8" customWidth="1"/>
    <col min="14088" max="14088" width="16.85546875" style="8" customWidth="1"/>
    <col min="14089" max="14337" width="8.85546875" style="8"/>
    <col min="14338" max="14338" width="5.140625" style="8" customWidth="1"/>
    <col min="14339" max="14339" width="52.7109375" style="8" customWidth="1"/>
    <col min="14340" max="14341" width="18.7109375" style="8" customWidth="1"/>
    <col min="14342" max="14343" width="17.5703125" style="8" customWidth="1"/>
    <col min="14344" max="14344" width="16.85546875" style="8" customWidth="1"/>
    <col min="14345" max="14593" width="8.85546875" style="8"/>
    <col min="14594" max="14594" width="5.140625" style="8" customWidth="1"/>
    <col min="14595" max="14595" width="52.7109375" style="8" customWidth="1"/>
    <col min="14596" max="14597" width="18.7109375" style="8" customWidth="1"/>
    <col min="14598" max="14599" width="17.5703125" style="8" customWidth="1"/>
    <col min="14600" max="14600" width="16.85546875" style="8" customWidth="1"/>
    <col min="14601" max="14849" width="8.85546875" style="8"/>
    <col min="14850" max="14850" width="5.140625" style="8" customWidth="1"/>
    <col min="14851" max="14851" width="52.7109375" style="8" customWidth="1"/>
    <col min="14852" max="14853" width="18.7109375" style="8" customWidth="1"/>
    <col min="14854" max="14855" width="17.5703125" style="8" customWidth="1"/>
    <col min="14856" max="14856" width="16.85546875" style="8" customWidth="1"/>
    <col min="14857" max="15105" width="8.85546875" style="8"/>
    <col min="15106" max="15106" width="5.140625" style="8" customWidth="1"/>
    <col min="15107" max="15107" width="52.7109375" style="8" customWidth="1"/>
    <col min="15108" max="15109" width="18.7109375" style="8" customWidth="1"/>
    <col min="15110" max="15111" width="17.5703125" style="8" customWidth="1"/>
    <col min="15112" max="15112" width="16.85546875" style="8" customWidth="1"/>
    <col min="15113" max="15361" width="8.85546875" style="8"/>
    <col min="15362" max="15362" width="5.140625" style="8" customWidth="1"/>
    <col min="15363" max="15363" width="52.7109375" style="8" customWidth="1"/>
    <col min="15364" max="15365" width="18.7109375" style="8" customWidth="1"/>
    <col min="15366" max="15367" width="17.5703125" style="8" customWidth="1"/>
    <col min="15368" max="15368" width="16.85546875" style="8" customWidth="1"/>
    <col min="15369" max="15617" width="8.85546875" style="8"/>
    <col min="15618" max="15618" width="5.140625" style="8" customWidth="1"/>
    <col min="15619" max="15619" width="52.7109375" style="8" customWidth="1"/>
    <col min="15620" max="15621" width="18.7109375" style="8" customWidth="1"/>
    <col min="15622" max="15623" width="17.5703125" style="8" customWidth="1"/>
    <col min="15624" max="15624" width="16.85546875" style="8" customWidth="1"/>
    <col min="15625" max="15873" width="8.85546875" style="8"/>
    <col min="15874" max="15874" width="5.140625" style="8" customWidth="1"/>
    <col min="15875" max="15875" width="52.7109375" style="8" customWidth="1"/>
    <col min="15876" max="15877" width="18.7109375" style="8" customWidth="1"/>
    <col min="15878" max="15879" width="17.5703125" style="8" customWidth="1"/>
    <col min="15880" max="15880" width="16.85546875" style="8" customWidth="1"/>
    <col min="15881" max="16129" width="8.85546875" style="8"/>
    <col min="16130" max="16130" width="5.140625" style="8" customWidth="1"/>
    <col min="16131" max="16131" width="52.7109375" style="8" customWidth="1"/>
    <col min="16132" max="16133" width="18.7109375" style="8" customWidth="1"/>
    <col min="16134" max="16135" width="17.5703125" style="8" customWidth="1"/>
    <col min="16136" max="16136" width="16.85546875" style="8" customWidth="1"/>
    <col min="16137" max="16384" width="8.85546875" style="8"/>
  </cols>
  <sheetData>
    <row r="1" spans="1:11" x14ac:dyDescent="0.2">
      <c r="G1" s="79" t="s">
        <v>33</v>
      </c>
      <c r="H1" s="79"/>
    </row>
    <row r="2" spans="1:11" x14ac:dyDescent="0.2">
      <c r="G2" s="79" t="s">
        <v>22</v>
      </c>
      <c r="H2" s="79"/>
    </row>
    <row r="3" spans="1:11" x14ac:dyDescent="0.2">
      <c r="G3" s="79" t="s">
        <v>23</v>
      </c>
      <c r="H3" s="79"/>
    </row>
    <row r="4" spans="1:11" x14ac:dyDescent="0.2">
      <c r="G4" s="79" t="s">
        <v>94</v>
      </c>
      <c r="H4" s="79"/>
    </row>
    <row r="5" spans="1:11" x14ac:dyDescent="0.2">
      <c r="G5" s="25"/>
      <c r="H5" s="25"/>
    </row>
    <row r="6" spans="1:11" x14ac:dyDescent="0.2">
      <c r="A6" s="104" t="s">
        <v>96</v>
      </c>
      <c r="B6" s="104"/>
      <c r="C6" s="104"/>
      <c r="D6" s="104"/>
      <c r="E6" s="104"/>
      <c r="F6" s="104"/>
      <c r="G6" s="104"/>
      <c r="H6" s="104"/>
    </row>
    <row r="8" spans="1:11" s="3" customFormat="1" ht="13.15" customHeight="1" x14ac:dyDescent="0.25">
      <c r="A8" s="99" t="s">
        <v>5</v>
      </c>
      <c r="B8" s="102" t="s">
        <v>0</v>
      </c>
      <c r="C8" s="109" t="s">
        <v>1</v>
      </c>
      <c r="D8" s="109" t="s">
        <v>38</v>
      </c>
      <c r="E8" s="112" t="s">
        <v>3</v>
      </c>
      <c r="F8" s="113"/>
      <c r="G8" s="114"/>
      <c r="H8" s="102" t="s">
        <v>4</v>
      </c>
    </row>
    <row r="9" spans="1:11" s="3" customFormat="1" ht="38.25" x14ac:dyDescent="0.25">
      <c r="A9" s="100"/>
      <c r="B9" s="102"/>
      <c r="C9" s="110"/>
      <c r="D9" s="110"/>
      <c r="E9" s="26" t="s">
        <v>7</v>
      </c>
      <c r="F9" s="27" t="s">
        <v>6</v>
      </c>
      <c r="G9" s="94" t="s">
        <v>36</v>
      </c>
      <c r="H9" s="102"/>
    </row>
    <row r="10" spans="1:11" s="3" customFormat="1" ht="25.5" x14ac:dyDescent="0.25">
      <c r="A10" s="101"/>
      <c r="B10" s="102"/>
      <c r="C10" s="111"/>
      <c r="D10" s="111"/>
      <c r="E10" s="62" t="s">
        <v>89</v>
      </c>
      <c r="F10" s="62" t="s">
        <v>89</v>
      </c>
      <c r="G10" s="96"/>
      <c r="H10" s="102"/>
    </row>
    <row r="11" spans="1:11" s="3" customFormat="1" x14ac:dyDescent="0.25">
      <c r="A11" s="106" t="s">
        <v>63</v>
      </c>
      <c r="B11" s="107"/>
      <c r="C11" s="107"/>
      <c r="D11" s="107"/>
      <c r="E11" s="107"/>
      <c r="F11" s="107"/>
      <c r="G11" s="107"/>
      <c r="H11" s="108"/>
    </row>
    <row r="12" spans="1:11" s="11" customFormat="1" ht="38.25" x14ac:dyDescent="0.2">
      <c r="A12" s="16">
        <v>1</v>
      </c>
      <c r="B12" s="17" t="s">
        <v>44</v>
      </c>
      <c r="C12" s="62">
        <v>15</v>
      </c>
      <c r="D12" s="62">
        <v>1</v>
      </c>
      <c r="E12" s="69">
        <f>(C12+D12)*5*66.7</f>
        <v>5336</v>
      </c>
      <c r="F12" s="69"/>
      <c r="G12" s="69"/>
      <c r="H12" s="12">
        <f>E12+F12+G12</f>
        <v>5336</v>
      </c>
    </row>
    <row r="13" spans="1:11" x14ac:dyDescent="0.2">
      <c r="A13" s="5"/>
      <c r="B13" s="7"/>
      <c r="C13" s="9"/>
      <c r="D13" s="9"/>
      <c r="E13" s="10"/>
      <c r="F13" s="10"/>
      <c r="G13" s="10"/>
      <c r="H13" s="6"/>
    </row>
    <row r="14" spans="1:11" x14ac:dyDescent="0.2">
      <c r="A14" s="39"/>
      <c r="B14" s="40" t="s">
        <v>4</v>
      </c>
      <c r="C14" s="47">
        <f t="shared" ref="C14:H14" si="0">C12</f>
        <v>15</v>
      </c>
      <c r="D14" s="47">
        <f t="shared" si="0"/>
        <v>1</v>
      </c>
      <c r="E14" s="48">
        <f t="shared" si="0"/>
        <v>5336</v>
      </c>
      <c r="F14" s="48">
        <f t="shared" si="0"/>
        <v>0</v>
      </c>
      <c r="G14" s="48">
        <f t="shared" si="0"/>
        <v>0</v>
      </c>
      <c r="H14" s="49">
        <f t="shared" si="0"/>
        <v>5336</v>
      </c>
    </row>
    <row r="16" spans="1:11" s="53" customFormat="1" ht="15" x14ac:dyDescent="0.25">
      <c r="A16" s="11" t="s">
        <v>25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s="53" customFormat="1" ht="15" x14ac:dyDescent="0.25">
      <c r="A17" s="11" t="s">
        <v>62</v>
      </c>
      <c r="B17" s="74"/>
      <c r="C17" s="11"/>
      <c r="D17" s="11"/>
      <c r="E17" s="11"/>
      <c r="F17" s="11"/>
      <c r="G17" s="11"/>
      <c r="H17" s="11"/>
      <c r="I17" s="11"/>
      <c r="J17" s="11"/>
      <c r="K17" s="11"/>
    </row>
    <row r="18" spans="1:11" s="53" customFormat="1" ht="28.15" customHeight="1" x14ac:dyDescent="0.25">
      <c r="A18" s="89" t="s">
        <v>76</v>
      </c>
      <c r="B18" s="89"/>
      <c r="C18" s="89"/>
      <c r="D18" s="89"/>
      <c r="E18" s="89"/>
      <c r="F18" s="89"/>
      <c r="G18" s="89"/>
      <c r="H18" s="89"/>
      <c r="I18" s="11"/>
      <c r="J18" s="11"/>
      <c r="K18" s="11"/>
    </row>
    <row r="19" spans="1:11" s="53" customFormat="1" ht="15" x14ac:dyDescent="0.25">
      <c r="A19" s="11" t="s">
        <v>77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s="53" customFormat="1" ht="15" x14ac:dyDescent="0.25">
      <c r="A20" s="11" t="s">
        <v>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s="53" customFormat="1" ht="15" x14ac:dyDescent="0.25">
      <c r="A21" s="11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s="53" customFormat="1" ht="15" x14ac:dyDescent="0.25">
      <c r="A22" s="11" t="s">
        <v>35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s="11" customFormat="1" x14ac:dyDescent="0.2">
      <c r="A23" s="11" t="s">
        <v>43</v>
      </c>
    </row>
    <row r="24" spans="1:11" s="11" customFormat="1" x14ac:dyDescent="0.2">
      <c r="A24" s="11" t="s">
        <v>45</v>
      </c>
    </row>
  </sheetData>
  <mergeCells count="14">
    <mergeCell ref="A18:H18"/>
    <mergeCell ref="A11:H11"/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  <mergeCell ref="G9:G10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H6"/>
    </sheetView>
  </sheetViews>
  <sheetFormatPr defaultRowHeight="12.75" x14ac:dyDescent="0.2"/>
  <cols>
    <col min="1" max="1" width="5.140625" style="8" customWidth="1"/>
    <col min="2" max="2" width="40.42578125" style="8" customWidth="1"/>
    <col min="3" max="4" width="15.28515625" style="8" customWidth="1"/>
    <col min="5" max="5" width="18.7109375" style="8" customWidth="1"/>
    <col min="6" max="7" width="17.5703125" style="8" customWidth="1"/>
    <col min="8" max="8" width="16.85546875" style="8" customWidth="1"/>
    <col min="9" max="257" width="9.140625" style="8"/>
    <col min="258" max="258" width="5.140625" style="8" customWidth="1"/>
    <col min="259" max="259" width="52.7109375" style="8" customWidth="1"/>
    <col min="260" max="261" width="18.7109375" style="8" customWidth="1"/>
    <col min="262" max="263" width="17.5703125" style="8" customWidth="1"/>
    <col min="264" max="264" width="16.85546875" style="8" customWidth="1"/>
    <col min="265" max="513" width="9.140625" style="8"/>
    <col min="514" max="514" width="5.140625" style="8" customWidth="1"/>
    <col min="515" max="515" width="52.7109375" style="8" customWidth="1"/>
    <col min="516" max="517" width="18.7109375" style="8" customWidth="1"/>
    <col min="518" max="519" width="17.5703125" style="8" customWidth="1"/>
    <col min="520" max="520" width="16.85546875" style="8" customWidth="1"/>
    <col min="521" max="769" width="9.140625" style="8"/>
    <col min="770" max="770" width="5.140625" style="8" customWidth="1"/>
    <col min="771" max="771" width="52.7109375" style="8" customWidth="1"/>
    <col min="772" max="773" width="18.7109375" style="8" customWidth="1"/>
    <col min="774" max="775" width="17.5703125" style="8" customWidth="1"/>
    <col min="776" max="776" width="16.85546875" style="8" customWidth="1"/>
    <col min="777" max="1025" width="9.140625" style="8"/>
    <col min="1026" max="1026" width="5.140625" style="8" customWidth="1"/>
    <col min="1027" max="1027" width="52.7109375" style="8" customWidth="1"/>
    <col min="1028" max="1029" width="18.7109375" style="8" customWidth="1"/>
    <col min="1030" max="1031" width="17.5703125" style="8" customWidth="1"/>
    <col min="1032" max="1032" width="16.85546875" style="8" customWidth="1"/>
    <col min="1033" max="1281" width="9.140625" style="8"/>
    <col min="1282" max="1282" width="5.140625" style="8" customWidth="1"/>
    <col min="1283" max="1283" width="52.7109375" style="8" customWidth="1"/>
    <col min="1284" max="1285" width="18.7109375" style="8" customWidth="1"/>
    <col min="1286" max="1287" width="17.5703125" style="8" customWidth="1"/>
    <col min="1288" max="1288" width="16.85546875" style="8" customWidth="1"/>
    <col min="1289" max="1537" width="9.140625" style="8"/>
    <col min="1538" max="1538" width="5.140625" style="8" customWidth="1"/>
    <col min="1539" max="1539" width="52.7109375" style="8" customWidth="1"/>
    <col min="1540" max="1541" width="18.7109375" style="8" customWidth="1"/>
    <col min="1542" max="1543" width="17.5703125" style="8" customWidth="1"/>
    <col min="1544" max="1544" width="16.85546875" style="8" customWidth="1"/>
    <col min="1545" max="1793" width="9.140625" style="8"/>
    <col min="1794" max="1794" width="5.140625" style="8" customWidth="1"/>
    <col min="1795" max="1795" width="52.7109375" style="8" customWidth="1"/>
    <col min="1796" max="1797" width="18.7109375" style="8" customWidth="1"/>
    <col min="1798" max="1799" width="17.5703125" style="8" customWidth="1"/>
    <col min="1800" max="1800" width="16.85546875" style="8" customWidth="1"/>
    <col min="1801" max="2049" width="9.140625" style="8"/>
    <col min="2050" max="2050" width="5.140625" style="8" customWidth="1"/>
    <col min="2051" max="2051" width="52.7109375" style="8" customWidth="1"/>
    <col min="2052" max="2053" width="18.7109375" style="8" customWidth="1"/>
    <col min="2054" max="2055" width="17.5703125" style="8" customWidth="1"/>
    <col min="2056" max="2056" width="16.85546875" style="8" customWidth="1"/>
    <col min="2057" max="2305" width="9.140625" style="8"/>
    <col min="2306" max="2306" width="5.140625" style="8" customWidth="1"/>
    <col min="2307" max="2307" width="52.7109375" style="8" customWidth="1"/>
    <col min="2308" max="2309" width="18.7109375" style="8" customWidth="1"/>
    <col min="2310" max="2311" width="17.5703125" style="8" customWidth="1"/>
    <col min="2312" max="2312" width="16.85546875" style="8" customWidth="1"/>
    <col min="2313" max="2561" width="9.140625" style="8"/>
    <col min="2562" max="2562" width="5.140625" style="8" customWidth="1"/>
    <col min="2563" max="2563" width="52.7109375" style="8" customWidth="1"/>
    <col min="2564" max="2565" width="18.7109375" style="8" customWidth="1"/>
    <col min="2566" max="2567" width="17.5703125" style="8" customWidth="1"/>
    <col min="2568" max="2568" width="16.85546875" style="8" customWidth="1"/>
    <col min="2569" max="2817" width="9.140625" style="8"/>
    <col min="2818" max="2818" width="5.140625" style="8" customWidth="1"/>
    <col min="2819" max="2819" width="52.7109375" style="8" customWidth="1"/>
    <col min="2820" max="2821" width="18.7109375" style="8" customWidth="1"/>
    <col min="2822" max="2823" width="17.5703125" style="8" customWidth="1"/>
    <col min="2824" max="2824" width="16.85546875" style="8" customWidth="1"/>
    <col min="2825" max="3073" width="9.140625" style="8"/>
    <col min="3074" max="3074" width="5.140625" style="8" customWidth="1"/>
    <col min="3075" max="3075" width="52.7109375" style="8" customWidth="1"/>
    <col min="3076" max="3077" width="18.7109375" style="8" customWidth="1"/>
    <col min="3078" max="3079" width="17.5703125" style="8" customWidth="1"/>
    <col min="3080" max="3080" width="16.85546875" style="8" customWidth="1"/>
    <col min="3081" max="3329" width="9.140625" style="8"/>
    <col min="3330" max="3330" width="5.140625" style="8" customWidth="1"/>
    <col min="3331" max="3331" width="52.7109375" style="8" customWidth="1"/>
    <col min="3332" max="3333" width="18.7109375" style="8" customWidth="1"/>
    <col min="3334" max="3335" width="17.5703125" style="8" customWidth="1"/>
    <col min="3336" max="3336" width="16.85546875" style="8" customWidth="1"/>
    <col min="3337" max="3585" width="9.140625" style="8"/>
    <col min="3586" max="3586" width="5.140625" style="8" customWidth="1"/>
    <col min="3587" max="3587" width="52.7109375" style="8" customWidth="1"/>
    <col min="3588" max="3589" width="18.7109375" style="8" customWidth="1"/>
    <col min="3590" max="3591" width="17.5703125" style="8" customWidth="1"/>
    <col min="3592" max="3592" width="16.85546875" style="8" customWidth="1"/>
    <col min="3593" max="3841" width="9.140625" style="8"/>
    <col min="3842" max="3842" width="5.140625" style="8" customWidth="1"/>
    <col min="3843" max="3843" width="52.7109375" style="8" customWidth="1"/>
    <col min="3844" max="3845" width="18.7109375" style="8" customWidth="1"/>
    <col min="3846" max="3847" width="17.5703125" style="8" customWidth="1"/>
    <col min="3848" max="3848" width="16.85546875" style="8" customWidth="1"/>
    <col min="3849" max="4097" width="9.140625" style="8"/>
    <col min="4098" max="4098" width="5.140625" style="8" customWidth="1"/>
    <col min="4099" max="4099" width="52.7109375" style="8" customWidth="1"/>
    <col min="4100" max="4101" width="18.7109375" style="8" customWidth="1"/>
    <col min="4102" max="4103" width="17.5703125" style="8" customWidth="1"/>
    <col min="4104" max="4104" width="16.85546875" style="8" customWidth="1"/>
    <col min="4105" max="4353" width="9.140625" style="8"/>
    <col min="4354" max="4354" width="5.140625" style="8" customWidth="1"/>
    <col min="4355" max="4355" width="52.7109375" style="8" customWidth="1"/>
    <col min="4356" max="4357" width="18.7109375" style="8" customWidth="1"/>
    <col min="4358" max="4359" width="17.5703125" style="8" customWidth="1"/>
    <col min="4360" max="4360" width="16.85546875" style="8" customWidth="1"/>
    <col min="4361" max="4609" width="9.140625" style="8"/>
    <col min="4610" max="4610" width="5.140625" style="8" customWidth="1"/>
    <col min="4611" max="4611" width="52.7109375" style="8" customWidth="1"/>
    <col min="4612" max="4613" width="18.7109375" style="8" customWidth="1"/>
    <col min="4614" max="4615" width="17.5703125" style="8" customWidth="1"/>
    <col min="4616" max="4616" width="16.85546875" style="8" customWidth="1"/>
    <col min="4617" max="4865" width="9.140625" style="8"/>
    <col min="4866" max="4866" width="5.140625" style="8" customWidth="1"/>
    <col min="4867" max="4867" width="52.7109375" style="8" customWidth="1"/>
    <col min="4868" max="4869" width="18.7109375" style="8" customWidth="1"/>
    <col min="4870" max="4871" width="17.5703125" style="8" customWidth="1"/>
    <col min="4872" max="4872" width="16.85546875" style="8" customWidth="1"/>
    <col min="4873" max="5121" width="9.140625" style="8"/>
    <col min="5122" max="5122" width="5.140625" style="8" customWidth="1"/>
    <col min="5123" max="5123" width="52.7109375" style="8" customWidth="1"/>
    <col min="5124" max="5125" width="18.7109375" style="8" customWidth="1"/>
    <col min="5126" max="5127" width="17.5703125" style="8" customWidth="1"/>
    <col min="5128" max="5128" width="16.85546875" style="8" customWidth="1"/>
    <col min="5129" max="5377" width="9.140625" style="8"/>
    <col min="5378" max="5378" width="5.140625" style="8" customWidth="1"/>
    <col min="5379" max="5379" width="52.7109375" style="8" customWidth="1"/>
    <col min="5380" max="5381" width="18.7109375" style="8" customWidth="1"/>
    <col min="5382" max="5383" width="17.5703125" style="8" customWidth="1"/>
    <col min="5384" max="5384" width="16.85546875" style="8" customWidth="1"/>
    <col min="5385" max="5633" width="9.140625" style="8"/>
    <col min="5634" max="5634" width="5.140625" style="8" customWidth="1"/>
    <col min="5635" max="5635" width="52.7109375" style="8" customWidth="1"/>
    <col min="5636" max="5637" width="18.7109375" style="8" customWidth="1"/>
    <col min="5638" max="5639" width="17.5703125" style="8" customWidth="1"/>
    <col min="5640" max="5640" width="16.85546875" style="8" customWidth="1"/>
    <col min="5641" max="5889" width="9.140625" style="8"/>
    <col min="5890" max="5890" width="5.140625" style="8" customWidth="1"/>
    <col min="5891" max="5891" width="52.7109375" style="8" customWidth="1"/>
    <col min="5892" max="5893" width="18.7109375" style="8" customWidth="1"/>
    <col min="5894" max="5895" width="17.5703125" style="8" customWidth="1"/>
    <col min="5896" max="5896" width="16.85546875" style="8" customWidth="1"/>
    <col min="5897" max="6145" width="9.140625" style="8"/>
    <col min="6146" max="6146" width="5.140625" style="8" customWidth="1"/>
    <col min="6147" max="6147" width="52.7109375" style="8" customWidth="1"/>
    <col min="6148" max="6149" width="18.7109375" style="8" customWidth="1"/>
    <col min="6150" max="6151" width="17.5703125" style="8" customWidth="1"/>
    <col min="6152" max="6152" width="16.85546875" style="8" customWidth="1"/>
    <col min="6153" max="6401" width="9.140625" style="8"/>
    <col min="6402" max="6402" width="5.140625" style="8" customWidth="1"/>
    <col min="6403" max="6403" width="52.7109375" style="8" customWidth="1"/>
    <col min="6404" max="6405" width="18.7109375" style="8" customWidth="1"/>
    <col min="6406" max="6407" width="17.5703125" style="8" customWidth="1"/>
    <col min="6408" max="6408" width="16.85546875" style="8" customWidth="1"/>
    <col min="6409" max="6657" width="9.140625" style="8"/>
    <col min="6658" max="6658" width="5.140625" style="8" customWidth="1"/>
    <col min="6659" max="6659" width="52.7109375" style="8" customWidth="1"/>
    <col min="6660" max="6661" width="18.7109375" style="8" customWidth="1"/>
    <col min="6662" max="6663" width="17.5703125" style="8" customWidth="1"/>
    <col min="6664" max="6664" width="16.85546875" style="8" customWidth="1"/>
    <col min="6665" max="6913" width="9.140625" style="8"/>
    <col min="6914" max="6914" width="5.140625" style="8" customWidth="1"/>
    <col min="6915" max="6915" width="52.7109375" style="8" customWidth="1"/>
    <col min="6916" max="6917" width="18.7109375" style="8" customWidth="1"/>
    <col min="6918" max="6919" width="17.5703125" style="8" customWidth="1"/>
    <col min="6920" max="6920" width="16.85546875" style="8" customWidth="1"/>
    <col min="6921" max="7169" width="9.140625" style="8"/>
    <col min="7170" max="7170" width="5.140625" style="8" customWidth="1"/>
    <col min="7171" max="7171" width="52.7109375" style="8" customWidth="1"/>
    <col min="7172" max="7173" width="18.7109375" style="8" customWidth="1"/>
    <col min="7174" max="7175" width="17.5703125" style="8" customWidth="1"/>
    <col min="7176" max="7176" width="16.85546875" style="8" customWidth="1"/>
    <col min="7177" max="7425" width="9.140625" style="8"/>
    <col min="7426" max="7426" width="5.140625" style="8" customWidth="1"/>
    <col min="7427" max="7427" width="52.7109375" style="8" customWidth="1"/>
    <col min="7428" max="7429" width="18.7109375" style="8" customWidth="1"/>
    <col min="7430" max="7431" width="17.5703125" style="8" customWidth="1"/>
    <col min="7432" max="7432" width="16.85546875" style="8" customWidth="1"/>
    <col min="7433" max="7681" width="9.140625" style="8"/>
    <col min="7682" max="7682" width="5.140625" style="8" customWidth="1"/>
    <col min="7683" max="7683" width="52.7109375" style="8" customWidth="1"/>
    <col min="7684" max="7685" width="18.7109375" style="8" customWidth="1"/>
    <col min="7686" max="7687" width="17.5703125" style="8" customWidth="1"/>
    <col min="7688" max="7688" width="16.85546875" style="8" customWidth="1"/>
    <col min="7689" max="7937" width="9.140625" style="8"/>
    <col min="7938" max="7938" width="5.140625" style="8" customWidth="1"/>
    <col min="7939" max="7939" width="52.7109375" style="8" customWidth="1"/>
    <col min="7940" max="7941" width="18.7109375" style="8" customWidth="1"/>
    <col min="7942" max="7943" width="17.5703125" style="8" customWidth="1"/>
    <col min="7944" max="7944" width="16.85546875" style="8" customWidth="1"/>
    <col min="7945" max="8193" width="9.140625" style="8"/>
    <col min="8194" max="8194" width="5.140625" style="8" customWidth="1"/>
    <col min="8195" max="8195" width="52.7109375" style="8" customWidth="1"/>
    <col min="8196" max="8197" width="18.7109375" style="8" customWidth="1"/>
    <col min="8198" max="8199" width="17.5703125" style="8" customWidth="1"/>
    <col min="8200" max="8200" width="16.85546875" style="8" customWidth="1"/>
    <col min="8201" max="8449" width="9.140625" style="8"/>
    <col min="8450" max="8450" width="5.140625" style="8" customWidth="1"/>
    <col min="8451" max="8451" width="52.7109375" style="8" customWidth="1"/>
    <col min="8452" max="8453" width="18.7109375" style="8" customWidth="1"/>
    <col min="8454" max="8455" width="17.5703125" style="8" customWidth="1"/>
    <col min="8456" max="8456" width="16.85546875" style="8" customWidth="1"/>
    <col min="8457" max="8705" width="9.140625" style="8"/>
    <col min="8706" max="8706" width="5.140625" style="8" customWidth="1"/>
    <col min="8707" max="8707" width="52.7109375" style="8" customWidth="1"/>
    <col min="8708" max="8709" width="18.7109375" style="8" customWidth="1"/>
    <col min="8710" max="8711" width="17.5703125" style="8" customWidth="1"/>
    <col min="8712" max="8712" width="16.85546875" style="8" customWidth="1"/>
    <col min="8713" max="8961" width="9.140625" style="8"/>
    <col min="8962" max="8962" width="5.140625" style="8" customWidth="1"/>
    <col min="8963" max="8963" width="52.7109375" style="8" customWidth="1"/>
    <col min="8964" max="8965" width="18.7109375" style="8" customWidth="1"/>
    <col min="8966" max="8967" width="17.5703125" style="8" customWidth="1"/>
    <col min="8968" max="8968" width="16.85546875" style="8" customWidth="1"/>
    <col min="8969" max="9217" width="9.140625" style="8"/>
    <col min="9218" max="9218" width="5.140625" style="8" customWidth="1"/>
    <col min="9219" max="9219" width="52.7109375" style="8" customWidth="1"/>
    <col min="9220" max="9221" width="18.7109375" style="8" customWidth="1"/>
    <col min="9222" max="9223" width="17.5703125" style="8" customWidth="1"/>
    <col min="9224" max="9224" width="16.85546875" style="8" customWidth="1"/>
    <col min="9225" max="9473" width="9.140625" style="8"/>
    <col min="9474" max="9474" width="5.140625" style="8" customWidth="1"/>
    <col min="9475" max="9475" width="52.7109375" style="8" customWidth="1"/>
    <col min="9476" max="9477" width="18.7109375" style="8" customWidth="1"/>
    <col min="9478" max="9479" width="17.5703125" style="8" customWidth="1"/>
    <col min="9480" max="9480" width="16.85546875" style="8" customWidth="1"/>
    <col min="9481" max="9729" width="9.140625" style="8"/>
    <col min="9730" max="9730" width="5.140625" style="8" customWidth="1"/>
    <col min="9731" max="9731" width="52.7109375" style="8" customWidth="1"/>
    <col min="9732" max="9733" width="18.7109375" style="8" customWidth="1"/>
    <col min="9734" max="9735" width="17.5703125" style="8" customWidth="1"/>
    <col min="9736" max="9736" width="16.85546875" style="8" customWidth="1"/>
    <col min="9737" max="9985" width="9.140625" style="8"/>
    <col min="9986" max="9986" width="5.140625" style="8" customWidth="1"/>
    <col min="9987" max="9987" width="52.7109375" style="8" customWidth="1"/>
    <col min="9988" max="9989" width="18.7109375" style="8" customWidth="1"/>
    <col min="9990" max="9991" width="17.5703125" style="8" customWidth="1"/>
    <col min="9992" max="9992" width="16.85546875" style="8" customWidth="1"/>
    <col min="9993" max="10241" width="9.140625" style="8"/>
    <col min="10242" max="10242" width="5.140625" style="8" customWidth="1"/>
    <col min="10243" max="10243" width="52.7109375" style="8" customWidth="1"/>
    <col min="10244" max="10245" width="18.7109375" style="8" customWidth="1"/>
    <col min="10246" max="10247" width="17.5703125" style="8" customWidth="1"/>
    <col min="10248" max="10248" width="16.85546875" style="8" customWidth="1"/>
    <col min="10249" max="10497" width="9.140625" style="8"/>
    <col min="10498" max="10498" width="5.140625" style="8" customWidth="1"/>
    <col min="10499" max="10499" width="52.7109375" style="8" customWidth="1"/>
    <col min="10500" max="10501" width="18.7109375" style="8" customWidth="1"/>
    <col min="10502" max="10503" width="17.5703125" style="8" customWidth="1"/>
    <col min="10504" max="10504" width="16.85546875" style="8" customWidth="1"/>
    <col min="10505" max="10753" width="9.140625" style="8"/>
    <col min="10754" max="10754" width="5.140625" style="8" customWidth="1"/>
    <col min="10755" max="10755" width="52.7109375" style="8" customWidth="1"/>
    <col min="10756" max="10757" width="18.7109375" style="8" customWidth="1"/>
    <col min="10758" max="10759" width="17.5703125" style="8" customWidth="1"/>
    <col min="10760" max="10760" width="16.85546875" style="8" customWidth="1"/>
    <col min="10761" max="11009" width="9.140625" style="8"/>
    <col min="11010" max="11010" width="5.140625" style="8" customWidth="1"/>
    <col min="11011" max="11011" width="52.7109375" style="8" customWidth="1"/>
    <col min="11012" max="11013" width="18.7109375" style="8" customWidth="1"/>
    <col min="11014" max="11015" width="17.5703125" style="8" customWidth="1"/>
    <col min="11016" max="11016" width="16.85546875" style="8" customWidth="1"/>
    <col min="11017" max="11265" width="9.140625" style="8"/>
    <col min="11266" max="11266" width="5.140625" style="8" customWidth="1"/>
    <col min="11267" max="11267" width="52.7109375" style="8" customWidth="1"/>
    <col min="11268" max="11269" width="18.7109375" style="8" customWidth="1"/>
    <col min="11270" max="11271" width="17.5703125" style="8" customWidth="1"/>
    <col min="11272" max="11272" width="16.85546875" style="8" customWidth="1"/>
    <col min="11273" max="11521" width="9.140625" style="8"/>
    <col min="11522" max="11522" width="5.140625" style="8" customWidth="1"/>
    <col min="11523" max="11523" width="52.7109375" style="8" customWidth="1"/>
    <col min="11524" max="11525" width="18.7109375" style="8" customWidth="1"/>
    <col min="11526" max="11527" width="17.5703125" style="8" customWidth="1"/>
    <col min="11528" max="11528" width="16.85546875" style="8" customWidth="1"/>
    <col min="11529" max="11777" width="9.140625" style="8"/>
    <col min="11778" max="11778" width="5.140625" style="8" customWidth="1"/>
    <col min="11779" max="11779" width="52.7109375" style="8" customWidth="1"/>
    <col min="11780" max="11781" width="18.7109375" style="8" customWidth="1"/>
    <col min="11782" max="11783" width="17.5703125" style="8" customWidth="1"/>
    <col min="11784" max="11784" width="16.85546875" style="8" customWidth="1"/>
    <col min="11785" max="12033" width="9.140625" style="8"/>
    <col min="12034" max="12034" width="5.140625" style="8" customWidth="1"/>
    <col min="12035" max="12035" width="52.7109375" style="8" customWidth="1"/>
    <col min="12036" max="12037" width="18.7109375" style="8" customWidth="1"/>
    <col min="12038" max="12039" width="17.5703125" style="8" customWidth="1"/>
    <col min="12040" max="12040" width="16.85546875" style="8" customWidth="1"/>
    <col min="12041" max="12289" width="9.140625" style="8"/>
    <col min="12290" max="12290" width="5.140625" style="8" customWidth="1"/>
    <col min="12291" max="12291" width="52.7109375" style="8" customWidth="1"/>
    <col min="12292" max="12293" width="18.7109375" style="8" customWidth="1"/>
    <col min="12294" max="12295" width="17.5703125" style="8" customWidth="1"/>
    <col min="12296" max="12296" width="16.85546875" style="8" customWidth="1"/>
    <col min="12297" max="12545" width="9.140625" style="8"/>
    <col min="12546" max="12546" width="5.140625" style="8" customWidth="1"/>
    <col min="12547" max="12547" width="52.7109375" style="8" customWidth="1"/>
    <col min="12548" max="12549" width="18.7109375" style="8" customWidth="1"/>
    <col min="12550" max="12551" width="17.5703125" style="8" customWidth="1"/>
    <col min="12552" max="12552" width="16.85546875" style="8" customWidth="1"/>
    <col min="12553" max="12801" width="9.140625" style="8"/>
    <col min="12802" max="12802" width="5.140625" style="8" customWidth="1"/>
    <col min="12803" max="12803" width="52.7109375" style="8" customWidth="1"/>
    <col min="12804" max="12805" width="18.7109375" style="8" customWidth="1"/>
    <col min="12806" max="12807" width="17.5703125" style="8" customWidth="1"/>
    <col min="12808" max="12808" width="16.85546875" style="8" customWidth="1"/>
    <col min="12809" max="13057" width="9.140625" style="8"/>
    <col min="13058" max="13058" width="5.140625" style="8" customWidth="1"/>
    <col min="13059" max="13059" width="52.7109375" style="8" customWidth="1"/>
    <col min="13060" max="13061" width="18.7109375" style="8" customWidth="1"/>
    <col min="13062" max="13063" width="17.5703125" style="8" customWidth="1"/>
    <col min="13064" max="13064" width="16.85546875" style="8" customWidth="1"/>
    <col min="13065" max="13313" width="9.140625" style="8"/>
    <col min="13314" max="13314" width="5.140625" style="8" customWidth="1"/>
    <col min="13315" max="13315" width="52.7109375" style="8" customWidth="1"/>
    <col min="13316" max="13317" width="18.7109375" style="8" customWidth="1"/>
    <col min="13318" max="13319" width="17.5703125" style="8" customWidth="1"/>
    <col min="13320" max="13320" width="16.85546875" style="8" customWidth="1"/>
    <col min="13321" max="13569" width="9.140625" style="8"/>
    <col min="13570" max="13570" width="5.140625" style="8" customWidth="1"/>
    <col min="13571" max="13571" width="52.7109375" style="8" customWidth="1"/>
    <col min="13572" max="13573" width="18.7109375" style="8" customWidth="1"/>
    <col min="13574" max="13575" width="17.5703125" style="8" customWidth="1"/>
    <col min="13576" max="13576" width="16.85546875" style="8" customWidth="1"/>
    <col min="13577" max="13825" width="9.140625" style="8"/>
    <col min="13826" max="13826" width="5.140625" style="8" customWidth="1"/>
    <col min="13827" max="13827" width="52.7109375" style="8" customWidth="1"/>
    <col min="13828" max="13829" width="18.7109375" style="8" customWidth="1"/>
    <col min="13830" max="13831" width="17.5703125" style="8" customWidth="1"/>
    <col min="13832" max="13832" width="16.85546875" style="8" customWidth="1"/>
    <col min="13833" max="14081" width="9.140625" style="8"/>
    <col min="14082" max="14082" width="5.140625" style="8" customWidth="1"/>
    <col min="14083" max="14083" width="52.7109375" style="8" customWidth="1"/>
    <col min="14084" max="14085" width="18.7109375" style="8" customWidth="1"/>
    <col min="14086" max="14087" width="17.5703125" style="8" customWidth="1"/>
    <col min="14088" max="14088" width="16.85546875" style="8" customWidth="1"/>
    <col min="14089" max="14337" width="9.140625" style="8"/>
    <col min="14338" max="14338" width="5.140625" style="8" customWidth="1"/>
    <col min="14339" max="14339" width="52.7109375" style="8" customWidth="1"/>
    <col min="14340" max="14341" width="18.7109375" style="8" customWidth="1"/>
    <col min="14342" max="14343" width="17.5703125" style="8" customWidth="1"/>
    <col min="14344" max="14344" width="16.85546875" style="8" customWidth="1"/>
    <col min="14345" max="14593" width="9.140625" style="8"/>
    <col min="14594" max="14594" width="5.140625" style="8" customWidth="1"/>
    <col min="14595" max="14595" width="52.7109375" style="8" customWidth="1"/>
    <col min="14596" max="14597" width="18.7109375" style="8" customWidth="1"/>
    <col min="14598" max="14599" width="17.5703125" style="8" customWidth="1"/>
    <col min="14600" max="14600" width="16.85546875" style="8" customWidth="1"/>
    <col min="14601" max="14849" width="9.140625" style="8"/>
    <col min="14850" max="14850" width="5.140625" style="8" customWidth="1"/>
    <col min="14851" max="14851" width="52.7109375" style="8" customWidth="1"/>
    <col min="14852" max="14853" width="18.7109375" style="8" customWidth="1"/>
    <col min="14854" max="14855" width="17.5703125" style="8" customWidth="1"/>
    <col min="14856" max="14856" width="16.85546875" style="8" customWidth="1"/>
    <col min="14857" max="15105" width="9.140625" style="8"/>
    <col min="15106" max="15106" width="5.140625" style="8" customWidth="1"/>
    <col min="15107" max="15107" width="52.7109375" style="8" customWidth="1"/>
    <col min="15108" max="15109" width="18.7109375" style="8" customWidth="1"/>
    <col min="15110" max="15111" width="17.5703125" style="8" customWidth="1"/>
    <col min="15112" max="15112" width="16.85546875" style="8" customWidth="1"/>
    <col min="15113" max="15361" width="9.140625" style="8"/>
    <col min="15362" max="15362" width="5.140625" style="8" customWidth="1"/>
    <col min="15363" max="15363" width="52.7109375" style="8" customWidth="1"/>
    <col min="15364" max="15365" width="18.7109375" style="8" customWidth="1"/>
    <col min="15366" max="15367" width="17.5703125" style="8" customWidth="1"/>
    <col min="15368" max="15368" width="16.85546875" style="8" customWidth="1"/>
    <col min="15369" max="15617" width="9.140625" style="8"/>
    <col min="15618" max="15618" width="5.140625" style="8" customWidth="1"/>
    <col min="15619" max="15619" width="52.7109375" style="8" customWidth="1"/>
    <col min="15620" max="15621" width="18.7109375" style="8" customWidth="1"/>
    <col min="15622" max="15623" width="17.5703125" style="8" customWidth="1"/>
    <col min="15624" max="15624" width="16.85546875" style="8" customWidth="1"/>
    <col min="15625" max="15873" width="9.140625" style="8"/>
    <col min="15874" max="15874" width="5.140625" style="8" customWidth="1"/>
    <col min="15875" max="15875" width="52.7109375" style="8" customWidth="1"/>
    <col min="15876" max="15877" width="18.7109375" style="8" customWidth="1"/>
    <col min="15878" max="15879" width="17.5703125" style="8" customWidth="1"/>
    <col min="15880" max="15880" width="16.85546875" style="8" customWidth="1"/>
    <col min="15881" max="16129" width="9.140625" style="8"/>
    <col min="16130" max="16130" width="5.140625" style="8" customWidth="1"/>
    <col min="16131" max="16131" width="52.7109375" style="8" customWidth="1"/>
    <col min="16132" max="16133" width="18.7109375" style="8" customWidth="1"/>
    <col min="16134" max="16135" width="17.5703125" style="8" customWidth="1"/>
    <col min="16136" max="16136" width="16.85546875" style="8" customWidth="1"/>
    <col min="16137" max="16384" width="9.140625" style="8"/>
  </cols>
  <sheetData>
    <row r="1" spans="1:8" x14ac:dyDescent="0.2">
      <c r="G1" s="79" t="s">
        <v>28</v>
      </c>
      <c r="H1" s="79"/>
    </row>
    <row r="2" spans="1:8" x14ac:dyDescent="0.2">
      <c r="G2" s="79" t="s">
        <v>22</v>
      </c>
      <c r="H2" s="79"/>
    </row>
    <row r="3" spans="1:8" x14ac:dyDescent="0.2">
      <c r="G3" s="79" t="s">
        <v>23</v>
      </c>
      <c r="H3" s="79"/>
    </row>
    <row r="4" spans="1:8" x14ac:dyDescent="0.2">
      <c r="G4" s="79" t="s">
        <v>94</v>
      </c>
      <c r="H4" s="79"/>
    </row>
    <row r="5" spans="1:8" x14ac:dyDescent="0.2">
      <c r="G5" s="25"/>
      <c r="H5" s="25"/>
    </row>
    <row r="6" spans="1:8" x14ac:dyDescent="0.2">
      <c r="A6" s="104" t="s">
        <v>99</v>
      </c>
      <c r="B6" s="104"/>
      <c r="C6" s="104"/>
      <c r="D6" s="104"/>
      <c r="E6" s="104"/>
      <c r="F6" s="104"/>
      <c r="G6" s="104"/>
      <c r="H6" s="104"/>
    </row>
    <row r="8" spans="1:8" s="15" customFormat="1" ht="13.15" customHeight="1" x14ac:dyDescent="0.25">
      <c r="A8" s="94" t="s">
        <v>5</v>
      </c>
      <c r="B8" s="81" t="s">
        <v>0</v>
      </c>
      <c r="C8" s="83" t="s">
        <v>1</v>
      </c>
      <c r="D8" s="83" t="s">
        <v>38</v>
      </c>
      <c r="E8" s="87" t="s">
        <v>3</v>
      </c>
      <c r="F8" s="88"/>
      <c r="G8" s="118"/>
      <c r="H8" s="81" t="s">
        <v>4</v>
      </c>
    </row>
    <row r="9" spans="1:8" s="15" customFormat="1" ht="38.25" x14ac:dyDescent="0.25">
      <c r="A9" s="95"/>
      <c r="B9" s="81"/>
      <c r="C9" s="105"/>
      <c r="D9" s="105"/>
      <c r="E9" s="75" t="s">
        <v>7</v>
      </c>
      <c r="F9" s="76" t="s">
        <v>6</v>
      </c>
      <c r="G9" s="94" t="s">
        <v>36</v>
      </c>
      <c r="H9" s="81"/>
    </row>
    <row r="10" spans="1:8" s="15" customFormat="1" x14ac:dyDescent="0.25">
      <c r="A10" s="96"/>
      <c r="B10" s="81"/>
      <c r="C10" s="85"/>
      <c r="D10" s="85"/>
      <c r="E10" s="76" t="s">
        <v>88</v>
      </c>
      <c r="F10" s="76" t="s">
        <v>88</v>
      </c>
      <c r="G10" s="96"/>
      <c r="H10" s="81"/>
    </row>
    <row r="11" spans="1:8" s="15" customFormat="1" ht="13.15" customHeight="1" x14ac:dyDescent="0.25">
      <c r="A11" s="115" t="s">
        <v>64</v>
      </c>
      <c r="B11" s="116"/>
      <c r="C11" s="116"/>
      <c r="D11" s="116"/>
      <c r="E11" s="116"/>
      <c r="F11" s="116"/>
      <c r="G11" s="116"/>
      <c r="H11" s="117"/>
    </row>
    <row r="12" spans="1:8" s="11" customFormat="1" x14ac:dyDescent="0.2">
      <c r="A12" s="16">
        <v>1</v>
      </c>
      <c r="B12" s="18" t="s">
        <v>39</v>
      </c>
      <c r="C12" s="76">
        <v>15</v>
      </c>
      <c r="D12" s="76">
        <v>1</v>
      </c>
      <c r="E12" s="69">
        <f>(C12+D12)*15*66.7</f>
        <v>16008</v>
      </c>
      <c r="F12" s="69"/>
      <c r="G12" s="69"/>
      <c r="H12" s="12">
        <f>E12+F12+G12</f>
        <v>16008</v>
      </c>
    </row>
    <row r="13" spans="1:8" s="11" customFormat="1" x14ac:dyDescent="0.2">
      <c r="A13" s="16">
        <v>2</v>
      </c>
      <c r="B13" s="18" t="s">
        <v>66</v>
      </c>
      <c r="C13" s="76">
        <v>15</v>
      </c>
      <c r="D13" s="76">
        <v>1</v>
      </c>
      <c r="E13" s="69">
        <f>(C13+D13)*15*66.7</f>
        <v>16008</v>
      </c>
      <c r="F13" s="69"/>
      <c r="G13" s="69"/>
      <c r="H13" s="12">
        <f>E13+F13+G13</f>
        <v>16008</v>
      </c>
    </row>
    <row r="14" spans="1:8" s="11" customFormat="1" x14ac:dyDescent="0.2">
      <c r="A14" s="16"/>
      <c r="B14" s="18"/>
      <c r="C14" s="70"/>
      <c r="D14" s="70"/>
      <c r="E14" s="71"/>
      <c r="F14" s="71"/>
      <c r="G14" s="71"/>
      <c r="H14" s="12"/>
    </row>
    <row r="15" spans="1:8" x14ac:dyDescent="0.2">
      <c r="A15" s="39"/>
      <c r="B15" s="40" t="s">
        <v>4</v>
      </c>
      <c r="C15" s="47">
        <f>C12+C13</f>
        <v>30</v>
      </c>
      <c r="D15" s="47">
        <f>D12+D13</f>
        <v>2</v>
      </c>
      <c r="E15" s="48">
        <f>E12+E13</f>
        <v>32016</v>
      </c>
      <c r="F15" s="48">
        <f t="shared" ref="F15:H15" si="0">F12+F13</f>
        <v>0</v>
      </c>
      <c r="G15" s="48">
        <f t="shared" si="0"/>
        <v>0</v>
      </c>
      <c r="H15" s="48">
        <f t="shared" si="0"/>
        <v>32016</v>
      </c>
    </row>
    <row r="17" spans="1:15" s="53" customFormat="1" ht="15" x14ac:dyDescent="0.25">
      <c r="A17" s="11" t="s">
        <v>25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5" s="53" customFormat="1" ht="15" x14ac:dyDescent="0.25">
      <c r="A18" s="11" t="s">
        <v>65</v>
      </c>
      <c r="B18" s="74"/>
      <c r="C18" s="11"/>
      <c r="D18" s="11"/>
      <c r="E18" s="11"/>
      <c r="F18" s="11"/>
      <c r="G18" s="11"/>
      <c r="H18" s="11"/>
      <c r="I18" s="11"/>
      <c r="J18" s="11"/>
      <c r="K18" s="11"/>
    </row>
    <row r="19" spans="1:15" s="53" customFormat="1" ht="28.15" customHeight="1" x14ac:dyDescent="0.25">
      <c r="A19" s="89" t="s">
        <v>78</v>
      </c>
      <c r="B19" s="89"/>
      <c r="C19" s="89"/>
      <c r="D19" s="89"/>
      <c r="E19" s="89"/>
      <c r="F19" s="89"/>
      <c r="G19" s="89"/>
      <c r="H19" s="89"/>
      <c r="I19" s="11"/>
      <c r="J19" s="11"/>
      <c r="K19" s="11"/>
    </row>
    <row r="20" spans="1:15" s="11" customFormat="1" ht="15" x14ac:dyDescent="0.25">
      <c r="A20" s="90" t="s">
        <v>79</v>
      </c>
      <c r="B20" s="91"/>
      <c r="C20" s="91"/>
      <c r="D20" s="91"/>
      <c r="E20" s="91"/>
      <c r="F20" s="91"/>
      <c r="G20" s="91"/>
      <c r="H20" s="91"/>
      <c r="I20" s="78"/>
      <c r="J20" s="78"/>
      <c r="K20" s="78"/>
      <c r="L20" s="51"/>
      <c r="M20" s="77"/>
      <c r="N20" s="77"/>
      <c r="O20" s="77"/>
    </row>
    <row r="21" spans="1:15" s="53" customFormat="1" ht="15" x14ac:dyDescent="0.25">
      <c r="A21" s="11" t="s">
        <v>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5" s="53" customFormat="1" ht="15" x14ac:dyDescent="0.25">
      <c r="A22" s="11" t="s">
        <v>34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5" s="53" customFormat="1" ht="15" x14ac:dyDescent="0.25">
      <c r="A23" s="11" t="s">
        <v>35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15">
    <mergeCell ref="G1:H1"/>
    <mergeCell ref="G2:H2"/>
    <mergeCell ref="G3:H3"/>
    <mergeCell ref="G4:H4"/>
    <mergeCell ref="A6:H6"/>
    <mergeCell ref="H8:H10"/>
    <mergeCell ref="G9:G10"/>
    <mergeCell ref="A11:H11"/>
    <mergeCell ref="A19:H19"/>
    <mergeCell ref="A20:H20"/>
    <mergeCell ref="A8:A10"/>
    <mergeCell ref="B8:B10"/>
    <mergeCell ref="C8:C10"/>
    <mergeCell ref="D8:D10"/>
    <mergeCell ref="E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лето</vt:lpstr>
      <vt:lpstr>весна, осень</vt:lpstr>
      <vt:lpstr>твое призвание</vt:lpstr>
      <vt:lpstr>школа мол. актива (дневной)</vt:lpstr>
      <vt:lpstr>мы-патриоты (дневной)</vt:lpstr>
      <vt:lpstr>слет кадетов (дневной)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2019-05-20T12:55:03Z</dcterms:modified>
</cp:coreProperties>
</file>